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5600" windowHeight="5880" tabRatio="652" activeTab="0"/>
  </bookViews>
  <sheets>
    <sheet name="Bilancio Entrate" sheetId="1" r:id="rId1"/>
  </sheets>
  <definedNames>
    <definedName name="_xlnm.Print_Area" localSheetId="0">'Bilancio Entrate'!$A$1:$L$83</definedName>
  </definedNames>
  <calcPr fullCalcOnLoad="1"/>
</workbook>
</file>

<file path=xl/sharedStrings.xml><?xml version="1.0" encoding="utf-8"?>
<sst xmlns="http://schemas.openxmlformats.org/spreadsheetml/2006/main" count="157" uniqueCount="122">
  <si>
    <t/>
  </si>
  <si>
    <t xml:space="preserve"> </t>
  </si>
  <si>
    <t>Fondo pluriennale vincolato per spese correnti</t>
  </si>
  <si>
    <t>Fondo pluriennale vincolato per spese in conto capitale</t>
  </si>
  <si>
    <t>Denominazione</t>
  </si>
  <si>
    <t>Avanzo di Amministrazione disponibile</t>
  </si>
  <si>
    <t>Avanzo di Amministrazione vincolato di parte corrente</t>
  </si>
  <si>
    <t>- di cui utilizzato anticipatamente</t>
  </si>
  <si>
    <t>Avanzo di Amministrazione vincolato in c/capitale</t>
  </si>
  <si>
    <t>Codice Voce</t>
  </si>
  <si>
    <t>Cassa</t>
  </si>
  <si>
    <t>Bilancio Annuale</t>
  </si>
  <si>
    <t>Bilancio Pluriennale</t>
  </si>
  <si>
    <t xml:space="preserve">Cod. 1001 - Ritenute IRPEF su rediti da "Lavoro Dipendente" </t>
  </si>
  <si>
    <t xml:space="preserve">Cod. 1002 - Ritenute IRPEF su redditi da arretrati "Lavoro Dipendente" </t>
  </si>
  <si>
    <t xml:space="preserve">Cod. 1004 - Ritenute IRPEF su redditi da "Assimilati al Lavoro Dipendente" </t>
  </si>
  <si>
    <t xml:space="preserve">Cod. 1040 - Ritenute IRPEF su redditi da "Lavoro Autonomo" </t>
  </si>
  <si>
    <t xml:space="preserve">Cod. 1012 - Ritenute IRPEF su redditi da  fine rapporto di "Lavoro Dipendente" </t>
  </si>
  <si>
    <t xml:space="preserve">Cod. 3802 - Ritenute Addizionale Regionale IRPEF su redditi da "Lavoro Dipendente" </t>
  </si>
  <si>
    <t xml:space="preserve">Cod. 3847 - Ritenute Addizionale Comunale IRPEF - Acconto - su redditi da "Lavoro Dipendente" </t>
  </si>
  <si>
    <t xml:space="preserve">Cod. 3848 - Ritenute Addizionale Comunale IRPEF - Saldo - su redditi da "Lavoro Dipendente" </t>
  </si>
  <si>
    <t>Ritenute INPS/ex INPDAP</t>
  </si>
  <si>
    <t>Ritenute ENPDEP</t>
  </si>
  <si>
    <t>Ritenute MAPREL</t>
  </si>
  <si>
    <t>Ritenute INPS - Gestione Separata L. 335/95 (art. 2, c. 26) - Quota a carico del lavoratore autonomo</t>
  </si>
  <si>
    <t>Interessi attivi da depositi bancari o postali</t>
  </si>
  <si>
    <t>Entrate eventuali e varie</t>
  </si>
  <si>
    <t>Proventi derivanti da iscrizioni ai corsi di formazione, comma 1, lettera d bis), art. 21 L.R. 40/87 (Attività Commerciale)</t>
  </si>
  <si>
    <t>Proventi derivanti dall'attività di mediazione e conciliazione, comma 1, lettera d bis), art. 21 L.R. 40/87 (Attività Commerciale)</t>
  </si>
  <si>
    <t>Totale Generale</t>
  </si>
  <si>
    <t xml:space="preserve">E.2.01.01.02.000 - Trasferimenti correnti da Amministrazioni locali </t>
  </si>
  <si>
    <t>E.2.01.01.02.001</t>
  </si>
  <si>
    <t>E.2.01.01.02.003</t>
  </si>
  <si>
    <t>E.2.01.01.02.004</t>
  </si>
  <si>
    <t>E.2.01.01.02.017</t>
  </si>
  <si>
    <t xml:space="preserve">E.9. 01.00.00.000 - Entrate per partite di giro </t>
  </si>
  <si>
    <t xml:space="preserve">E.9.01.02.00.000 - Ritenute su redditi da lavoro dipendente </t>
  </si>
  <si>
    <t xml:space="preserve">E.9.01.02.01.000 - Ritenute erariali su redditi da lavoro dipendente per conto terzi </t>
  </si>
  <si>
    <t>E.9.01.02.01.001</t>
  </si>
  <si>
    <t>E.9.01.02.01.002</t>
  </si>
  <si>
    <t>E.9.01.02.01.003</t>
  </si>
  <si>
    <t>E.9.01.02.01.004</t>
  </si>
  <si>
    <t>E.9.01.02.01.010</t>
  </si>
  <si>
    <t>E.9.01.02.01.020</t>
  </si>
  <si>
    <t>E.9.01.02.01.021</t>
  </si>
  <si>
    <t>E. 9.01.02.02.000 - Ritenute previdenziali e assistenziali su redditi da lavoro dipendente per conto terzi</t>
  </si>
  <si>
    <t>E.9.01.02.02.001</t>
  </si>
  <si>
    <t>E.9.01.02.02.005</t>
  </si>
  <si>
    <t>E. 9.01.02.05.000 - Altre ritenute su redditi da lavoro dipendente per conto terzi</t>
  </si>
  <si>
    <t>E.9.01.02.05.001</t>
  </si>
  <si>
    <t xml:space="preserve">E.9.01.03.00.000 - Ritenute su redditi da lavoro autonomo </t>
  </si>
  <si>
    <t xml:space="preserve">E.9.01.03.01.000 - Ritenute erariali su redditi da lavoro per conto terzi </t>
  </si>
  <si>
    <t>E.9.01.03.01.001</t>
  </si>
  <si>
    <t>E.9.01.03.02.001</t>
  </si>
  <si>
    <t xml:space="preserve">E. 3.01.02.01.000 - Entrate dall'erogazione di servizi </t>
  </si>
  <si>
    <t>E.3.01.02.01.023</t>
  </si>
  <si>
    <t xml:space="preserve">E.3.03.03.04.000 - Altri interessi attivi </t>
  </si>
  <si>
    <t>E.2.01.01.02.011</t>
  </si>
  <si>
    <t>E.2.01.01.00.000 - Trasferimenti correnti da Amministrazioni pubbliche</t>
  </si>
  <si>
    <t>E.2.01.01.01.003</t>
  </si>
  <si>
    <t>E.2.01.01.01.000 - Trasferimenti correnti da Amministrazioni centrali</t>
  </si>
  <si>
    <t>CNR - Contributo straordinario</t>
  </si>
  <si>
    <t>A</t>
  </si>
  <si>
    <t>B</t>
  </si>
  <si>
    <t>C</t>
  </si>
  <si>
    <t xml:space="preserve">Contributi Straordinari da Altri Enti Agenzie regionali e sub regionali [c. 1, lettera b), art. 21 L.R. 40/87] </t>
  </si>
  <si>
    <t>E.2.01.01.02.901</t>
  </si>
  <si>
    <t>E.2.01.03.00.000 - Trasferimenti correnti da imprese</t>
  </si>
  <si>
    <t>E.2.01.03.02.002</t>
  </si>
  <si>
    <r>
      <t xml:space="preserve">Giunta regionale del Lazio:Contributo straordinario </t>
    </r>
    <r>
      <rPr>
        <i/>
        <sz val="7"/>
        <rFont val="Times New Roman"/>
        <family val="1"/>
      </rPr>
      <t xml:space="preserve"> [c. 1, lettera b), art. 21 L.R. 40/87] </t>
    </r>
  </si>
  <si>
    <r>
      <t xml:space="preserve">Contributi Straordinari da Comuni   </t>
    </r>
    <r>
      <rPr>
        <i/>
        <sz val="7"/>
        <rFont val="Times New Roman"/>
        <family val="1"/>
      </rPr>
      <t xml:space="preserve">[c. 1, lettera b), art. 21 L.R. 40/87] </t>
    </r>
  </si>
  <si>
    <r>
      <t xml:space="preserve">Contributi Straordinari da Aziende Sanitarie Locali   </t>
    </r>
    <r>
      <rPr>
        <i/>
        <sz val="7"/>
        <rFont val="Times New Roman"/>
        <family val="1"/>
      </rPr>
      <t xml:space="preserve">[c. 1, lettera b), art. 21 L.R. 40/87] </t>
    </r>
  </si>
  <si>
    <r>
      <t xml:space="preserve">Contributi Straordinari da altre Amministrazioni  Locali n.a.c.   </t>
    </r>
    <r>
      <rPr>
        <i/>
        <sz val="7"/>
        <rFont val="Times New Roman"/>
        <family val="1"/>
      </rPr>
      <t>[c. 1, lettera b), art. 21 L.R. 40/87 )]</t>
    </r>
  </si>
  <si>
    <r>
      <t xml:space="preserve">Contributi Straordinari da Roma Capitale e Città Metropolitane </t>
    </r>
    <r>
      <rPr>
        <i/>
        <sz val="7"/>
        <rFont val="Times New Roman"/>
        <family val="1"/>
      </rPr>
      <t>[c. 1, lettera b), art. 21 L.R. 40/87 ]</t>
    </r>
  </si>
  <si>
    <t xml:space="preserve">E.9.01.03.02.000 - Previdenziali e assistenziali per conto terzi </t>
  </si>
  <si>
    <r>
      <t xml:space="preserve">Consiglio regionale del Lazio: Contributo ordinario   </t>
    </r>
    <r>
      <rPr>
        <i/>
        <sz val="7"/>
        <rFont val="Times New Roman"/>
        <family val="1"/>
      </rPr>
      <t xml:space="preserve">[c. 1, lettera a), art. 21 L.R. 40/87] </t>
    </r>
  </si>
  <si>
    <r>
      <t xml:space="preserve">Consiglio regionale del Lazio: Contributo straordinario   </t>
    </r>
    <r>
      <rPr>
        <i/>
        <sz val="7"/>
        <rFont val="Times New Roman"/>
        <family val="1"/>
      </rPr>
      <t xml:space="preserve">[c. 1, lettera a), art. 21 L.R. 40/87] </t>
    </r>
  </si>
  <si>
    <t>Entrate</t>
  </si>
  <si>
    <t xml:space="preserve">E.3.05.99.00.000 - Altre entrate correnti </t>
  </si>
  <si>
    <t>E.3.05.99.99.901</t>
  </si>
  <si>
    <t xml:space="preserve">E.3.05.00.00.000 - Rimborsi e altre entrate correnti </t>
  </si>
  <si>
    <t>E.3.01.02.01.901</t>
  </si>
  <si>
    <t>E.3.03.03.04.001</t>
  </si>
  <si>
    <t>E.3.05.02.04.001</t>
  </si>
  <si>
    <t>Incassi per azioni di rivalsa nei confronti di terzi</t>
  </si>
  <si>
    <t>Titolo 2 - Trasferimenti correnti</t>
  </si>
  <si>
    <t>Titolo 3 - Entrate extratributarie</t>
  </si>
  <si>
    <t>Titolo 4 - Entrate in conto capitale</t>
  </si>
  <si>
    <t>E. 4.04.00.00.000 - Entrate da alienazione di beni materiali e immateriali</t>
  </si>
  <si>
    <t>E. 4.04.03.00.000 - Entrate da alienazione di beni immateriali</t>
  </si>
  <si>
    <t>E. 4.04.03.03.001</t>
  </si>
  <si>
    <t>Alienazione di Opere del'lingegno e Diritti d'autore</t>
  </si>
  <si>
    <t xml:space="preserve">Totale Titolo 4 </t>
  </si>
  <si>
    <t>Totale Titolo 2</t>
  </si>
  <si>
    <t>Totale Titolo 3</t>
  </si>
  <si>
    <t>Totale Titolo 9</t>
  </si>
  <si>
    <t>Titolo 9 - Entrate per conto terzi e partite di giro</t>
  </si>
  <si>
    <t>Competenza Iniziale</t>
  </si>
  <si>
    <t>Variazioni Positive</t>
  </si>
  <si>
    <t>Variazioni Negative</t>
  </si>
  <si>
    <t>Competenza               1^ Variazione</t>
  </si>
  <si>
    <t>Variazioni +</t>
  </si>
  <si>
    <t>Variazioni -</t>
  </si>
  <si>
    <t>Competenza Iniz.</t>
  </si>
  <si>
    <t>Contributi Straordinari da Lazioservice</t>
  </si>
  <si>
    <t>Prima Variazione al Bilancio Bilancio di Previsione Esercizio 2017</t>
  </si>
  <si>
    <t>E.9.01.99.99.000 - Altre entrate per partite di giro</t>
  </si>
  <si>
    <t>Restituzione somme riversate da parte della Regione Lazio - Istituto A.C. Jemolo</t>
  </si>
  <si>
    <t>Restituzione somme riversate da parte della Regione Lazio - Organismo di mediazione</t>
  </si>
  <si>
    <t>E.9.01.99.99.001</t>
  </si>
  <si>
    <t>E.9.01.99.99.002</t>
  </si>
  <si>
    <t>Fondo di Cassa al 01/01/2017</t>
  </si>
  <si>
    <t>Competenza I Var.</t>
  </si>
  <si>
    <t>Residui al 28,03,2017</t>
  </si>
  <si>
    <t>E.3.05.02.03.001</t>
  </si>
  <si>
    <t>E.3.05.02.03.002</t>
  </si>
  <si>
    <t>E.3.05.02.03.004</t>
  </si>
  <si>
    <t>E.3.05.02.03.005</t>
  </si>
  <si>
    <t>Entrate da rimborsi, recuperi e restituzioni di somme non dovute o incassate in eccesso da Amministrazioni Centrali</t>
  </si>
  <si>
    <t>Entrate da rimborsi, recuperi e restituzioni di somme non dovute o incassate in eccesso da Amministrazioni Locali</t>
  </si>
  <si>
    <t>Entrate da rimborsi, recuperi e restituzioni di somme non dovute o incassate in eccesso da Famiglie</t>
  </si>
  <si>
    <t>Entrate da rimborsi, recuperi e restituzioni di somme non dovute o incassate in eccesso da Imprese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</si>
</sst>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10"/>
      <name val="Castellar"/>
      <family val="1"/>
    </font>
    <font>
      <i/>
      <u val="single"/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stellar"/>
      <family val="1"/>
    </font>
    <font>
      <i/>
      <u val="single"/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4" fontId="5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/>
    </xf>
    <xf numFmtId="43" fontId="9" fillId="0" borderId="16" xfId="0" applyNumberFormat="1" applyFont="1" applyFill="1" applyBorder="1" applyAlignment="1">
      <alignment vertical="center" wrapText="1"/>
    </xf>
    <xf numFmtId="43" fontId="9" fillId="0" borderId="10" xfId="0" applyNumberFormat="1" applyFont="1" applyFill="1" applyBorder="1" applyAlignment="1">
      <alignment vertical="center" wrapText="1"/>
    </xf>
    <xf numFmtId="43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3" fontId="6" fillId="0" borderId="0" xfId="0" applyNumberFormat="1" applyFont="1" applyFill="1" applyBorder="1" applyAlignment="1">
      <alignment horizontal="right" vertical="center" wrapText="1" indent="1"/>
    </xf>
    <xf numFmtId="43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43" fontId="14" fillId="0" borderId="10" xfId="0" applyNumberFormat="1" applyFont="1" applyFill="1" applyBorder="1" applyAlignment="1">
      <alignment horizontal="right" vertical="center" wrapText="1" indent="1"/>
    </xf>
    <xf numFmtId="43" fontId="14" fillId="0" borderId="10" xfId="0" applyNumberFormat="1" applyFont="1" applyFill="1" applyBorder="1" applyAlignment="1">
      <alignment horizontal="left" vertical="center" wrapText="1" indent="1"/>
    </xf>
    <xf numFmtId="43" fontId="14" fillId="0" borderId="10" xfId="0" applyNumberFormat="1" applyFont="1" applyFill="1" applyBorder="1" applyAlignment="1">
      <alignment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6" xfId="0" applyNumberFormat="1" applyFont="1" applyFill="1" applyBorder="1" applyAlignment="1">
      <alignment horizontal="right" vertical="center" wrapText="1" indent="1"/>
    </xf>
    <xf numFmtId="43" fontId="14" fillId="0" borderId="16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righ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43" fontId="16" fillId="0" borderId="12" xfId="0" applyNumberFormat="1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3" fontId="4" fillId="0" borderId="0" xfId="0" applyNumberFormat="1" applyFont="1" applyFill="1" applyBorder="1" applyAlignment="1" quotePrefix="1">
      <alignment horizontal="center" vertical="center" wrapText="1"/>
    </xf>
    <xf numFmtId="39" fontId="17" fillId="0" borderId="0" xfId="0" applyNumberFormat="1" applyFont="1" applyFill="1" applyBorder="1" applyAlignment="1">
      <alignment vertical="top" wrapText="1"/>
    </xf>
    <xf numFmtId="39" fontId="61" fillId="0" borderId="0" xfId="0" applyNumberFormat="1" applyFont="1" applyFill="1" applyAlignment="1">
      <alignment/>
    </xf>
    <xf numFmtId="39" fontId="62" fillId="0" borderId="0" xfId="0" applyNumberFormat="1" applyFont="1" applyFill="1" applyAlignment="1">
      <alignment/>
    </xf>
    <xf numFmtId="43" fontId="18" fillId="0" borderId="10" xfId="0" applyNumberFormat="1" applyFont="1" applyFill="1" applyBorder="1" applyAlignment="1">
      <alignment horizontal="right" vertical="center" wrapText="1" indent="1"/>
    </xf>
    <xf numFmtId="43" fontId="18" fillId="0" borderId="10" xfId="0" applyNumberFormat="1" applyFont="1" applyFill="1" applyBorder="1" applyAlignment="1">
      <alignment horizontal="center" vertical="center" wrapText="1"/>
    </xf>
    <xf numFmtId="43" fontId="18" fillId="0" borderId="10" xfId="0" applyNumberFormat="1" applyFont="1" applyFill="1" applyBorder="1" applyAlignment="1">
      <alignment vertical="center" wrapText="1"/>
    </xf>
    <xf numFmtId="43" fontId="16" fillId="0" borderId="0" xfId="0" applyNumberFormat="1" applyFont="1" applyFill="1" applyBorder="1" applyAlignment="1" quotePrefix="1">
      <alignment horizontal="center" vertical="center" wrapText="1"/>
    </xf>
    <xf numFmtId="43" fontId="18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3" fontId="63" fillId="0" borderId="0" xfId="0" applyNumberFormat="1" applyFont="1" applyFill="1" applyBorder="1" applyAlignment="1">
      <alignment horizontal="right" vertical="center" wrapText="1" inden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43" fontId="9" fillId="33" borderId="16" xfId="0" applyNumberFormat="1" applyFont="1" applyFill="1" applyBorder="1" applyAlignment="1">
      <alignment vertical="center" wrapText="1"/>
    </xf>
    <xf numFmtId="43" fontId="14" fillId="33" borderId="10" xfId="0" applyNumberFormat="1" applyFont="1" applyFill="1" applyBorder="1" applyAlignment="1">
      <alignment vertical="center" wrapText="1"/>
    </xf>
    <xf numFmtId="43" fontId="9" fillId="33" borderId="10" xfId="0" applyNumberFormat="1" applyFont="1" applyFill="1" applyBorder="1" applyAlignment="1">
      <alignment vertical="center" wrapText="1"/>
    </xf>
    <xf numFmtId="43" fontId="18" fillId="33" borderId="10" xfId="0" applyNumberFormat="1" applyFont="1" applyFill="1" applyBorder="1" applyAlignment="1">
      <alignment horizontal="right" vertical="center" wrapText="1" indent="1"/>
    </xf>
    <xf numFmtId="43" fontId="9" fillId="0" borderId="14" xfId="0" applyNumberFormat="1" applyFont="1" applyFill="1" applyBorder="1" applyAlignment="1">
      <alignment vertical="center" wrapText="1"/>
    </xf>
    <xf numFmtId="43" fontId="9" fillId="0" borderId="22" xfId="0" applyNumberFormat="1" applyFont="1" applyFill="1" applyBorder="1" applyAlignment="1">
      <alignment horizontal="center" vertical="center" wrapText="1"/>
    </xf>
    <xf numFmtId="43" fontId="9" fillId="33" borderId="23" xfId="0" applyNumberFormat="1" applyFont="1" applyFill="1" applyBorder="1" applyAlignment="1">
      <alignment horizontal="center" vertical="center" wrapText="1"/>
    </xf>
    <xf numFmtId="43" fontId="10" fillId="33" borderId="2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4"/>
  <sheetViews>
    <sheetView tabSelected="1" view="pageLayout" zoomScaleNormal="110" workbookViewId="0" topLeftCell="A52">
      <selection activeCell="L30" sqref="L30"/>
    </sheetView>
  </sheetViews>
  <sheetFormatPr defaultColWidth="9.140625" defaultRowHeight="15"/>
  <cols>
    <col min="1" max="1" width="0.71875" style="6" customWidth="1"/>
    <col min="2" max="2" width="14.7109375" style="1" customWidth="1"/>
    <col min="3" max="3" width="2.7109375" style="6" customWidth="1"/>
    <col min="4" max="4" width="53.8515625" style="1" customWidth="1"/>
    <col min="5" max="6" width="12.7109375" style="1" customWidth="1"/>
    <col min="7" max="7" width="11.57421875" style="6" customWidth="1"/>
    <col min="8" max="8" width="9.7109375" style="6" customWidth="1"/>
    <col min="9" max="9" width="12.7109375" style="6" customWidth="1"/>
    <col min="10" max="11" width="12.7109375" style="1" customWidth="1"/>
    <col min="12" max="12" width="12.140625" style="1" customWidth="1"/>
    <col min="13" max="13" width="53.8515625" style="1" customWidth="1"/>
    <col min="14" max="16384" width="9.140625" style="1" customWidth="1"/>
  </cols>
  <sheetData>
    <row r="1" spans="2:12" s="6" customFormat="1" ht="19.5" customHeight="1">
      <c r="B1" s="101" t="s">
        <v>105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s="6" customFormat="1" ht="19.5" customHeight="1">
      <c r="B2" s="107" t="s">
        <v>77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s="6" customFormat="1" ht="15.75" customHeight="1">
      <c r="B3" s="58"/>
      <c r="C3" s="47"/>
      <c r="D3" s="39"/>
      <c r="E3" s="39"/>
      <c r="F3" s="39"/>
      <c r="G3" s="39"/>
      <c r="H3" s="39"/>
      <c r="I3" s="39"/>
      <c r="J3" s="39"/>
      <c r="K3" s="39"/>
      <c r="L3" s="39"/>
    </row>
    <row r="4" spans="2:12" s="6" customFormat="1" ht="9.75" customHeight="1">
      <c r="B4" s="8"/>
      <c r="C4" s="5"/>
      <c r="D4" s="102" t="s">
        <v>4</v>
      </c>
      <c r="E4" s="97" t="s">
        <v>11</v>
      </c>
      <c r="F4" s="106"/>
      <c r="G4" s="106"/>
      <c r="H4" s="106"/>
      <c r="I4" s="106"/>
      <c r="J4" s="98"/>
      <c r="K4" s="97" t="s">
        <v>12</v>
      </c>
      <c r="L4" s="98"/>
    </row>
    <row r="5" spans="2:12" s="6" customFormat="1" ht="9.75" customHeight="1">
      <c r="B5" s="8"/>
      <c r="C5" s="5"/>
      <c r="D5" s="104"/>
      <c r="E5" s="74"/>
      <c r="F5" s="74" t="s">
        <v>103</v>
      </c>
      <c r="G5" s="74" t="s">
        <v>101</v>
      </c>
      <c r="H5" s="74" t="s">
        <v>102</v>
      </c>
      <c r="I5" s="74" t="s">
        <v>112</v>
      </c>
      <c r="J5" s="74" t="s">
        <v>10</v>
      </c>
      <c r="K5" s="53">
        <v>2018</v>
      </c>
      <c r="L5" s="53">
        <v>2019</v>
      </c>
    </row>
    <row r="6" spans="2:12" ht="19.5" customHeight="1">
      <c r="B6" s="4"/>
      <c r="C6" s="11"/>
      <c r="D6" s="10" t="s">
        <v>3</v>
      </c>
      <c r="E6" s="69"/>
      <c r="F6" s="70"/>
      <c r="G6" s="84"/>
      <c r="H6" s="84"/>
      <c r="I6" s="84"/>
      <c r="J6" s="81">
        <f>E6+F6</f>
        <v>0</v>
      </c>
      <c r="K6" s="25">
        <v>0</v>
      </c>
      <c r="L6" s="25">
        <v>0</v>
      </c>
    </row>
    <row r="7" spans="2:12" ht="19.5" customHeight="1">
      <c r="B7" s="4"/>
      <c r="C7" s="11"/>
      <c r="D7" s="10" t="s">
        <v>2</v>
      </c>
      <c r="E7" s="69"/>
      <c r="F7" s="70"/>
      <c r="G7" s="85"/>
      <c r="H7" s="85"/>
      <c r="I7" s="85"/>
      <c r="J7" s="82">
        <v>0</v>
      </c>
      <c r="K7" s="25">
        <v>0</v>
      </c>
      <c r="L7" s="25">
        <v>0</v>
      </c>
    </row>
    <row r="8" spans="2:12" s="6" customFormat="1" ht="19.5" customHeight="1">
      <c r="B8" s="4"/>
      <c r="C8" s="11"/>
      <c r="D8" s="10" t="s">
        <v>5</v>
      </c>
      <c r="E8" s="29"/>
      <c r="F8" s="80">
        <v>0</v>
      </c>
      <c r="G8" s="77">
        <f>42004.08+22895.92</f>
        <v>64900</v>
      </c>
      <c r="H8" s="77">
        <v>0</v>
      </c>
      <c r="I8" s="78">
        <f>F8+G8-H8</f>
        <v>64900</v>
      </c>
      <c r="J8" s="82">
        <f>I8</f>
        <v>64900</v>
      </c>
      <c r="K8" s="25">
        <v>0</v>
      </c>
      <c r="L8" s="25">
        <v>0</v>
      </c>
    </row>
    <row r="9" spans="2:12" ht="19.5" customHeight="1">
      <c r="B9" s="4"/>
      <c r="C9" s="11"/>
      <c r="D9" s="10" t="s">
        <v>6</v>
      </c>
      <c r="E9" s="69"/>
      <c r="F9" s="70"/>
      <c r="G9" s="85"/>
      <c r="H9" s="85"/>
      <c r="I9" s="85"/>
      <c r="J9" s="82">
        <f>E9+F9</f>
        <v>0</v>
      </c>
      <c r="K9" s="26">
        <v>0</v>
      </c>
      <c r="L9" s="25">
        <v>0</v>
      </c>
    </row>
    <row r="10" spans="2:12" s="6" customFormat="1" ht="12" customHeight="1">
      <c r="B10" s="4"/>
      <c r="C10" s="11"/>
      <c r="D10" s="54" t="s">
        <v>7</v>
      </c>
      <c r="E10" s="69"/>
      <c r="F10" s="70"/>
      <c r="G10" s="85"/>
      <c r="H10" s="85"/>
      <c r="I10" s="85"/>
      <c r="J10" s="83"/>
      <c r="K10" s="26"/>
      <c r="L10" s="27"/>
    </row>
    <row r="11" spans="2:12" s="6" customFormat="1" ht="19.5" customHeight="1">
      <c r="B11" s="4"/>
      <c r="C11" s="11"/>
      <c r="D11" s="10" t="s">
        <v>8</v>
      </c>
      <c r="E11" s="69"/>
      <c r="F11" s="70"/>
      <c r="G11" s="85"/>
      <c r="H11" s="85"/>
      <c r="I11" s="85"/>
      <c r="J11" s="83">
        <v>0</v>
      </c>
      <c r="K11" s="25">
        <v>0</v>
      </c>
      <c r="L11" s="25">
        <v>0</v>
      </c>
    </row>
    <row r="12" spans="2:12" s="6" customFormat="1" ht="12" customHeight="1">
      <c r="B12" s="4"/>
      <c r="C12" s="11"/>
      <c r="D12" s="54" t="s">
        <v>7</v>
      </c>
      <c r="E12" s="69"/>
      <c r="F12" s="70"/>
      <c r="G12" s="85"/>
      <c r="H12" s="85"/>
      <c r="I12" s="85"/>
      <c r="J12" s="83"/>
      <c r="K12" s="26"/>
      <c r="L12" s="27"/>
    </row>
    <row r="13" spans="2:12" ht="19.5" customHeight="1">
      <c r="B13" s="4"/>
      <c r="C13" s="11"/>
      <c r="D13" s="10" t="s">
        <v>111</v>
      </c>
      <c r="E13" s="71"/>
      <c r="F13" s="72"/>
      <c r="G13" s="85"/>
      <c r="H13" s="85"/>
      <c r="I13" s="85"/>
      <c r="J13" s="82">
        <f>155308.58-300676.7</f>
        <v>-145368.12000000002</v>
      </c>
      <c r="K13" s="25">
        <v>0</v>
      </c>
      <c r="L13" s="25">
        <v>0</v>
      </c>
    </row>
    <row r="14" spans="2:13" s="6" customFormat="1" ht="15.75" customHeight="1">
      <c r="B14" s="4"/>
      <c r="C14" s="4"/>
      <c r="D14" s="3"/>
      <c r="E14" s="5"/>
      <c r="F14" s="5"/>
      <c r="G14" s="86"/>
      <c r="H14" s="86"/>
      <c r="I14" s="86"/>
      <c r="J14" s="9"/>
      <c r="K14" s="2"/>
      <c r="L14" s="2"/>
      <c r="M14" s="7"/>
    </row>
    <row r="15" spans="2:12" s="6" customFormat="1" ht="10.5" customHeight="1">
      <c r="B15" s="102" t="s">
        <v>9</v>
      </c>
      <c r="C15" s="103"/>
      <c r="D15" s="99" t="s">
        <v>4</v>
      </c>
      <c r="E15" s="97" t="s">
        <v>11</v>
      </c>
      <c r="F15" s="106"/>
      <c r="G15" s="106"/>
      <c r="H15" s="106"/>
      <c r="I15" s="106"/>
      <c r="J15" s="98"/>
      <c r="K15" s="97" t="s">
        <v>12</v>
      </c>
      <c r="L15" s="98"/>
    </row>
    <row r="16" spans="2:12" s="6" customFormat="1" ht="19.5" customHeight="1">
      <c r="B16" s="104"/>
      <c r="C16" s="105"/>
      <c r="D16" s="100"/>
      <c r="E16" s="52" t="s">
        <v>113</v>
      </c>
      <c r="F16" s="52" t="s">
        <v>97</v>
      </c>
      <c r="G16" s="52" t="s">
        <v>98</v>
      </c>
      <c r="H16" s="52" t="s">
        <v>99</v>
      </c>
      <c r="I16" s="52" t="s">
        <v>100</v>
      </c>
      <c r="J16" s="52" t="s">
        <v>10</v>
      </c>
      <c r="K16" s="53">
        <v>2016</v>
      </c>
      <c r="L16" s="53">
        <v>2017</v>
      </c>
    </row>
    <row r="17" spans="2:12" ht="3" customHeight="1">
      <c r="B17" s="13"/>
      <c r="C17" s="13"/>
      <c r="D17" s="14"/>
      <c r="E17" s="15"/>
      <c r="F17" s="14"/>
      <c r="G17" s="14"/>
      <c r="H17" s="14"/>
      <c r="I17" s="14"/>
      <c r="J17" s="15" t="s">
        <v>0</v>
      </c>
      <c r="K17" s="16"/>
      <c r="L17" s="16" t="s">
        <v>0</v>
      </c>
    </row>
    <row r="18" spans="2:12" ht="21.75" customHeight="1">
      <c r="B18" s="91" t="s">
        <v>85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 s="6" customFormat="1" ht="21.75" customHeight="1">
      <c r="B19" s="88" t="s">
        <v>58</v>
      </c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2:12" s="6" customFormat="1" ht="21.75" customHeight="1">
      <c r="B20" s="88" t="s">
        <v>60</v>
      </c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s="6" customFormat="1" ht="21.75" customHeight="1">
      <c r="B21" s="51" t="s">
        <v>59</v>
      </c>
      <c r="C21" s="17" t="s">
        <v>62</v>
      </c>
      <c r="D21" s="48" t="s">
        <v>61</v>
      </c>
      <c r="E21" s="28">
        <v>0</v>
      </c>
      <c r="F21" s="28">
        <v>0</v>
      </c>
      <c r="G21" s="28">
        <v>0</v>
      </c>
      <c r="H21" s="28">
        <v>0</v>
      </c>
      <c r="I21" s="28">
        <f>F21+G21-H21</f>
        <v>0</v>
      </c>
      <c r="J21" s="29">
        <f>E21+F21</f>
        <v>0</v>
      </c>
      <c r="K21" s="29">
        <v>0</v>
      </c>
      <c r="L21" s="29">
        <v>0</v>
      </c>
    </row>
    <row r="22" spans="2:12" s="6" customFormat="1" ht="21.75" customHeight="1">
      <c r="B22" s="88" t="s">
        <v>30</v>
      </c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2:12" ht="21.75" customHeight="1">
      <c r="B23" s="94" t="s">
        <v>31</v>
      </c>
      <c r="C23" s="17" t="s">
        <v>62</v>
      </c>
      <c r="D23" s="48" t="s">
        <v>75</v>
      </c>
      <c r="E23" s="76">
        <v>0</v>
      </c>
      <c r="F23" s="28">
        <v>385000</v>
      </c>
      <c r="G23" s="28">
        <v>0</v>
      </c>
      <c r="H23" s="28">
        <v>0</v>
      </c>
      <c r="I23" s="28">
        <f aca="true" t="shared" si="0" ref="I23:I30">F23+G23-H23</f>
        <v>385000</v>
      </c>
      <c r="J23" s="29">
        <f aca="true" t="shared" si="1" ref="J23:J30">E23+I23</f>
        <v>385000</v>
      </c>
      <c r="K23" s="29">
        <v>385000</v>
      </c>
      <c r="L23" s="29">
        <v>385000</v>
      </c>
    </row>
    <row r="24" spans="2:12" s="6" customFormat="1" ht="21.75" customHeight="1">
      <c r="B24" s="95"/>
      <c r="C24" s="17" t="s">
        <v>63</v>
      </c>
      <c r="D24" s="48" t="s">
        <v>76</v>
      </c>
      <c r="E24" s="76">
        <v>0</v>
      </c>
      <c r="F24" s="28">
        <v>0</v>
      </c>
      <c r="G24" s="28">
        <v>3800</v>
      </c>
      <c r="H24" s="28">
        <v>0</v>
      </c>
      <c r="I24" s="28">
        <f t="shared" si="0"/>
        <v>3800</v>
      </c>
      <c r="J24" s="29">
        <f t="shared" si="1"/>
        <v>3800</v>
      </c>
      <c r="K24" s="29">
        <v>0</v>
      </c>
      <c r="L24" s="29">
        <v>0</v>
      </c>
    </row>
    <row r="25" spans="2:12" s="6" customFormat="1" ht="21.75" customHeight="1">
      <c r="B25" s="96"/>
      <c r="C25" s="17" t="s">
        <v>64</v>
      </c>
      <c r="D25" s="48" t="s">
        <v>69</v>
      </c>
      <c r="E25" s="76">
        <f>10000+19654.46+62480</f>
        <v>92134.45999999999</v>
      </c>
      <c r="F25" s="28">
        <v>0</v>
      </c>
      <c r="G25" s="28">
        <v>0</v>
      </c>
      <c r="H25" s="28">
        <v>0</v>
      </c>
      <c r="I25" s="28">
        <f t="shared" si="0"/>
        <v>0</v>
      </c>
      <c r="J25" s="29">
        <f t="shared" si="1"/>
        <v>92134.45999999999</v>
      </c>
      <c r="K25" s="29">
        <v>0</v>
      </c>
      <c r="L25" s="29">
        <v>0</v>
      </c>
    </row>
    <row r="26" spans="2:12" s="6" customFormat="1" ht="21.75" customHeight="1">
      <c r="B26" s="51" t="s">
        <v>32</v>
      </c>
      <c r="C26" s="17" t="s">
        <v>62</v>
      </c>
      <c r="D26" s="48" t="s">
        <v>70</v>
      </c>
      <c r="E26" s="76">
        <v>5000</v>
      </c>
      <c r="F26" s="28">
        <v>0</v>
      </c>
      <c r="G26" s="28">
        <v>0</v>
      </c>
      <c r="H26" s="28">
        <v>0</v>
      </c>
      <c r="I26" s="28">
        <f t="shared" si="0"/>
        <v>0</v>
      </c>
      <c r="J26" s="29">
        <f t="shared" si="1"/>
        <v>5000</v>
      </c>
      <c r="K26" s="29">
        <v>0</v>
      </c>
      <c r="L26" s="29">
        <v>0</v>
      </c>
    </row>
    <row r="27" spans="2:12" s="6" customFormat="1" ht="21.75" customHeight="1">
      <c r="B27" s="51" t="s">
        <v>33</v>
      </c>
      <c r="C27" s="17" t="s">
        <v>62</v>
      </c>
      <c r="D27" s="48" t="s">
        <v>73</v>
      </c>
      <c r="E27" s="76">
        <v>100000</v>
      </c>
      <c r="F27" s="28">
        <v>40700</v>
      </c>
      <c r="G27" s="28">
        <v>0</v>
      </c>
      <c r="H27" s="28">
        <v>0</v>
      </c>
      <c r="I27" s="28">
        <f t="shared" si="0"/>
        <v>40700</v>
      </c>
      <c r="J27" s="29">
        <f t="shared" si="1"/>
        <v>140700</v>
      </c>
      <c r="K27" s="29">
        <v>5000</v>
      </c>
      <c r="L27" s="29">
        <v>5000</v>
      </c>
    </row>
    <row r="28" spans="2:12" s="6" customFormat="1" ht="21.75" customHeight="1">
      <c r="B28" s="40" t="s">
        <v>57</v>
      </c>
      <c r="C28" s="19" t="s">
        <v>62</v>
      </c>
      <c r="D28" s="49" t="s">
        <v>71</v>
      </c>
      <c r="E28" s="76">
        <v>37800</v>
      </c>
      <c r="F28" s="28">
        <v>0</v>
      </c>
      <c r="G28" s="28">
        <v>3800</v>
      </c>
      <c r="H28" s="28">
        <v>0</v>
      </c>
      <c r="I28" s="28">
        <f t="shared" si="0"/>
        <v>3800</v>
      </c>
      <c r="J28" s="29">
        <f t="shared" si="1"/>
        <v>41600</v>
      </c>
      <c r="K28" s="29">
        <v>10000</v>
      </c>
      <c r="L28" s="29">
        <v>10000</v>
      </c>
    </row>
    <row r="29" spans="2:12" s="6" customFormat="1" ht="21.75" customHeight="1">
      <c r="B29" s="40" t="s">
        <v>34</v>
      </c>
      <c r="C29" s="19" t="s">
        <v>62</v>
      </c>
      <c r="D29" s="49" t="s">
        <v>65</v>
      </c>
      <c r="E29" s="76">
        <v>0</v>
      </c>
      <c r="F29" s="28">
        <v>0</v>
      </c>
      <c r="G29" s="28">
        <v>22000</v>
      </c>
      <c r="H29" s="28">
        <v>0</v>
      </c>
      <c r="I29" s="28">
        <f t="shared" si="0"/>
        <v>22000</v>
      </c>
      <c r="J29" s="29">
        <f t="shared" si="1"/>
        <v>22000</v>
      </c>
      <c r="K29" s="29">
        <v>10000</v>
      </c>
      <c r="L29" s="29">
        <v>10000</v>
      </c>
    </row>
    <row r="30" spans="2:12" s="6" customFormat="1" ht="21.75" customHeight="1">
      <c r="B30" s="40" t="s">
        <v>66</v>
      </c>
      <c r="C30" s="19" t="s">
        <v>62</v>
      </c>
      <c r="D30" s="49" t="s">
        <v>72</v>
      </c>
      <c r="E30" s="76">
        <v>0</v>
      </c>
      <c r="F30" s="28">
        <v>0</v>
      </c>
      <c r="G30" s="28">
        <v>0</v>
      </c>
      <c r="H30" s="28">
        <v>0</v>
      </c>
      <c r="I30" s="28">
        <f t="shared" si="0"/>
        <v>0</v>
      </c>
      <c r="J30" s="29">
        <f t="shared" si="1"/>
        <v>0</v>
      </c>
      <c r="K30" s="29">
        <v>0</v>
      </c>
      <c r="L30" s="29">
        <v>0</v>
      </c>
    </row>
    <row r="31" spans="2:12" s="6" customFormat="1" ht="21.75" customHeight="1">
      <c r="B31" s="88" t="s">
        <v>67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2:12" s="6" customFormat="1" ht="21.75" customHeight="1">
      <c r="B32" s="40" t="s">
        <v>68</v>
      </c>
      <c r="C32" s="19" t="s">
        <v>62</v>
      </c>
      <c r="D32" s="10" t="s">
        <v>104</v>
      </c>
      <c r="E32" s="29">
        <v>4726.08</v>
      </c>
      <c r="F32" s="29"/>
      <c r="G32" s="28">
        <v>0</v>
      </c>
      <c r="H32" s="28">
        <v>0</v>
      </c>
      <c r="I32" s="28">
        <f>F32+G32-H32</f>
        <v>0</v>
      </c>
      <c r="J32" s="29">
        <f>E32+I32</f>
        <v>4726.08</v>
      </c>
      <c r="K32" s="29">
        <v>0</v>
      </c>
      <c r="L32" s="29">
        <v>0</v>
      </c>
    </row>
    <row r="33" spans="2:14" s="6" customFormat="1" ht="21.75" customHeight="1">
      <c r="B33" s="56">
        <f>E33+I33</f>
        <v>694960.54</v>
      </c>
      <c r="C33" s="12"/>
      <c r="D33" s="22" t="s">
        <v>93</v>
      </c>
      <c r="E33" s="65">
        <f aca="true" t="shared" si="2" ref="E33:J33">SUM(E19:E32)</f>
        <v>239660.53999999998</v>
      </c>
      <c r="F33" s="65">
        <f t="shared" si="2"/>
        <v>425700</v>
      </c>
      <c r="G33" s="65">
        <f t="shared" si="2"/>
        <v>29600</v>
      </c>
      <c r="H33" s="65">
        <f t="shared" si="2"/>
        <v>0</v>
      </c>
      <c r="I33" s="65">
        <f t="shared" si="2"/>
        <v>455300</v>
      </c>
      <c r="J33" s="65">
        <f t="shared" si="2"/>
        <v>694960.5399999999</v>
      </c>
      <c r="K33" s="65">
        <f>SUM(K23:K30)</f>
        <v>410000</v>
      </c>
      <c r="L33" s="65">
        <f>SUM(L23:L30)</f>
        <v>410000</v>
      </c>
      <c r="M33" s="20"/>
      <c r="N33" s="20"/>
    </row>
    <row r="34" spans="2:14" s="6" customFormat="1" ht="21.75" customHeight="1">
      <c r="B34" s="66"/>
      <c r="C34" s="23"/>
      <c r="D34" s="24"/>
      <c r="E34" s="67"/>
      <c r="F34" s="67"/>
      <c r="G34" s="67"/>
      <c r="H34" s="67"/>
      <c r="I34" s="67"/>
      <c r="J34" s="67"/>
      <c r="K34" s="67"/>
      <c r="L34" s="67"/>
      <c r="M34" s="24"/>
      <c r="N34" s="24"/>
    </row>
    <row r="35" spans="2:12" s="6" customFormat="1" ht="21.75" customHeight="1">
      <c r="B35" s="91" t="s">
        <v>86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 s="6" customFormat="1" ht="21.75" customHeight="1">
      <c r="B36" s="88" t="s">
        <v>54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2:12" s="6" customFormat="1" ht="21.75" customHeight="1">
      <c r="B37" s="10" t="s">
        <v>55</v>
      </c>
      <c r="C37" s="18" t="s">
        <v>62</v>
      </c>
      <c r="D37" s="50" t="s">
        <v>27</v>
      </c>
      <c r="E37" s="28">
        <v>15477.06</v>
      </c>
      <c r="F37" s="28">
        <v>190000</v>
      </c>
      <c r="G37" s="28">
        <v>0</v>
      </c>
      <c r="H37" s="28">
        <v>0</v>
      </c>
      <c r="I37" s="28">
        <f>F37+G37-H37</f>
        <v>190000</v>
      </c>
      <c r="J37" s="29">
        <f>E37+I37</f>
        <v>205477.06</v>
      </c>
      <c r="K37" s="28">
        <v>200000</v>
      </c>
      <c r="L37" s="28">
        <v>200000</v>
      </c>
    </row>
    <row r="38" spans="2:12" s="6" customFormat="1" ht="21.75" customHeight="1">
      <c r="B38" s="10" t="s">
        <v>81</v>
      </c>
      <c r="C38" s="18" t="s">
        <v>62</v>
      </c>
      <c r="D38" s="50" t="s">
        <v>28</v>
      </c>
      <c r="E38" s="28">
        <v>45464.96</v>
      </c>
      <c r="F38" s="28">
        <v>170000</v>
      </c>
      <c r="G38" s="28">
        <v>0</v>
      </c>
      <c r="H38" s="28">
        <v>0</v>
      </c>
      <c r="I38" s="28">
        <f>F38+G38-H38</f>
        <v>170000</v>
      </c>
      <c r="J38" s="29">
        <f>E38+I38</f>
        <v>215464.96</v>
      </c>
      <c r="K38" s="25">
        <v>170000</v>
      </c>
      <c r="L38" s="25">
        <v>170000</v>
      </c>
    </row>
    <row r="39" spans="2:12" s="6" customFormat="1" ht="21.75" customHeight="1">
      <c r="B39" s="88" t="s">
        <v>56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2:12" s="6" customFormat="1" ht="21.75" customHeight="1">
      <c r="B40" s="10" t="s">
        <v>82</v>
      </c>
      <c r="C40" s="18" t="s">
        <v>62</v>
      </c>
      <c r="D40" s="50" t="s">
        <v>25</v>
      </c>
      <c r="E40" s="41">
        <v>0</v>
      </c>
      <c r="F40" s="28">
        <v>2000</v>
      </c>
      <c r="G40" s="28">
        <v>0</v>
      </c>
      <c r="H40" s="28">
        <v>0</v>
      </c>
      <c r="I40" s="28">
        <f>F40+G40-H40</f>
        <v>2000</v>
      </c>
      <c r="J40" s="29">
        <f>E40+I40</f>
        <v>2000</v>
      </c>
      <c r="K40" s="25">
        <v>1000</v>
      </c>
      <c r="L40" s="25">
        <v>1000</v>
      </c>
    </row>
    <row r="41" spans="2:12" s="6" customFormat="1" ht="21.75" customHeight="1">
      <c r="B41" s="88" t="s">
        <v>80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2:12" s="6" customFormat="1" ht="21.75" customHeight="1">
      <c r="B42" s="10" t="s">
        <v>114</v>
      </c>
      <c r="C42" s="87" t="s">
        <v>62</v>
      </c>
      <c r="D42" s="50" t="s">
        <v>118</v>
      </c>
      <c r="E42" s="41">
        <v>0</v>
      </c>
      <c r="F42" s="28">
        <v>0</v>
      </c>
      <c r="G42" s="28">
        <v>500</v>
      </c>
      <c r="H42" s="28">
        <v>0</v>
      </c>
      <c r="I42" s="28">
        <f>F42+G42-H42</f>
        <v>500</v>
      </c>
      <c r="J42" s="29">
        <f>E42+I42</f>
        <v>500</v>
      </c>
      <c r="K42" s="25">
        <v>0</v>
      </c>
      <c r="L42" s="25">
        <v>0</v>
      </c>
    </row>
    <row r="43" spans="2:12" s="6" customFormat="1" ht="21.75" customHeight="1">
      <c r="B43" s="10" t="s">
        <v>115</v>
      </c>
      <c r="C43" s="87" t="s">
        <v>62</v>
      </c>
      <c r="D43" s="50" t="s">
        <v>119</v>
      </c>
      <c r="E43" s="41">
        <v>0</v>
      </c>
      <c r="F43" s="28">
        <v>0</v>
      </c>
      <c r="G43" s="28">
        <v>500</v>
      </c>
      <c r="H43" s="28">
        <v>0</v>
      </c>
      <c r="I43" s="28">
        <f>F43+G43-H43</f>
        <v>500</v>
      </c>
      <c r="J43" s="29">
        <f>E43+I43</f>
        <v>500</v>
      </c>
      <c r="K43" s="25">
        <v>0</v>
      </c>
      <c r="L43" s="25">
        <v>0</v>
      </c>
    </row>
    <row r="44" spans="2:12" s="6" customFormat="1" ht="21.75" customHeight="1">
      <c r="B44" s="10" t="s">
        <v>116</v>
      </c>
      <c r="C44" s="87" t="s">
        <v>62</v>
      </c>
      <c r="D44" s="50" t="s">
        <v>120</v>
      </c>
      <c r="E44" s="41">
        <v>0</v>
      </c>
      <c r="F44" s="28">
        <v>0</v>
      </c>
      <c r="G44" s="28">
        <v>5000</v>
      </c>
      <c r="H44" s="28">
        <v>0</v>
      </c>
      <c r="I44" s="28">
        <f>F44+G44-H44</f>
        <v>5000</v>
      </c>
      <c r="J44" s="29">
        <f>E44+I44</f>
        <v>5000</v>
      </c>
      <c r="K44" s="25">
        <v>0</v>
      </c>
      <c r="L44" s="25">
        <v>0</v>
      </c>
    </row>
    <row r="45" spans="2:12" s="6" customFormat="1" ht="21.75" customHeight="1">
      <c r="B45" s="10" t="s">
        <v>117</v>
      </c>
      <c r="C45" s="87" t="s">
        <v>62</v>
      </c>
      <c r="D45" s="50" t="s">
        <v>121</v>
      </c>
      <c r="E45" s="41">
        <v>0</v>
      </c>
      <c r="F45" s="28">
        <v>0</v>
      </c>
      <c r="G45" s="28">
        <v>1000</v>
      </c>
      <c r="H45" s="28">
        <v>0</v>
      </c>
      <c r="I45" s="28">
        <f>F45+G45-H45</f>
        <v>1000</v>
      </c>
      <c r="J45" s="29">
        <f>E45+I45</f>
        <v>1000</v>
      </c>
      <c r="K45" s="25">
        <v>0</v>
      </c>
      <c r="L45" s="25">
        <v>0</v>
      </c>
    </row>
    <row r="46" spans="2:12" s="6" customFormat="1" ht="21.75" customHeight="1">
      <c r="B46" s="10" t="s">
        <v>83</v>
      </c>
      <c r="C46" s="18" t="s">
        <v>62</v>
      </c>
      <c r="D46" s="50" t="s">
        <v>84</v>
      </c>
      <c r="E46" s="41">
        <v>0</v>
      </c>
      <c r="F46" s="28">
        <v>2300</v>
      </c>
      <c r="G46" s="28">
        <v>0</v>
      </c>
      <c r="H46" s="28">
        <v>0</v>
      </c>
      <c r="I46" s="28">
        <f>F46+G46-H46</f>
        <v>2300</v>
      </c>
      <c r="J46" s="29">
        <f>E46+I46</f>
        <v>2300</v>
      </c>
      <c r="K46" s="25">
        <v>300</v>
      </c>
      <c r="L46" s="25">
        <v>300</v>
      </c>
    </row>
    <row r="47" spans="2:12" s="6" customFormat="1" ht="21.75" customHeight="1">
      <c r="B47" s="88" t="s">
        <v>78</v>
      </c>
      <c r="C47" s="89"/>
      <c r="D47" s="89"/>
      <c r="E47" s="89"/>
      <c r="F47" s="89"/>
      <c r="G47" s="89"/>
      <c r="H47" s="89"/>
      <c r="I47" s="89"/>
      <c r="J47" s="89"/>
      <c r="K47" s="89"/>
      <c r="L47" s="90"/>
    </row>
    <row r="48" spans="2:12" s="6" customFormat="1" ht="21.75" customHeight="1">
      <c r="B48" s="10" t="s">
        <v>79</v>
      </c>
      <c r="C48" s="18" t="s">
        <v>62</v>
      </c>
      <c r="D48" s="50" t="s">
        <v>26</v>
      </c>
      <c r="E48" s="41">
        <v>0.02</v>
      </c>
      <c r="F48" s="29">
        <v>0</v>
      </c>
      <c r="G48" s="28">
        <v>2000</v>
      </c>
      <c r="H48" s="28">
        <v>0</v>
      </c>
      <c r="I48" s="28">
        <f>F48+G48-H48</f>
        <v>2000</v>
      </c>
      <c r="J48" s="29">
        <f>E48+I48</f>
        <v>2000.02</v>
      </c>
      <c r="K48" s="25">
        <v>0</v>
      </c>
      <c r="L48" s="25">
        <v>0</v>
      </c>
    </row>
    <row r="49" spans="2:12" s="6" customFormat="1" ht="21.75" customHeight="1">
      <c r="B49" s="56">
        <f>E49+I49</f>
        <v>434242.04</v>
      </c>
      <c r="C49" s="57"/>
      <c r="D49" s="22" t="s">
        <v>94</v>
      </c>
      <c r="E49" s="64">
        <f aca="true" t="shared" si="3" ref="E49:J49">SUM(E36:E48)</f>
        <v>60942.03999999999</v>
      </c>
      <c r="F49" s="64">
        <f t="shared" si="3"/>
        <v>364300</v>
      </c>
      <c r="G49" s="64">
        <f t="shared" si="3"/>
        <v>9000</v>
      </c>
      <c r="H49" s="64">
        <f t="shared" si="3"/>
        <v>0</v>
      </c>
      <c r="I49" s="64">
        <f t="shared" si="3"/>
        <v>373300</v>
      </c>
      <c r="J49" s="64">
        <f t="shared" si="3"/>
        <v>434242.04000000004</v>
      </c>
      <c r="K49" s="64">
        <f>SUM(K37,K38,K40,K46,K48)</f>
        <v>371300</v>
      </c>
      <c r="L49" s="64">
        <f>SUM(L37,L38,L40,L46,L48)</f>
        <v>371300</v>
      </c>
    </row>
    <row r="50" spans="2:12" s="6" customFormat="1" ht="21.75" customHeight="1">
      <c r="B50" s="91" t="s">
        <v>87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6" customFormat="1" ht="21.75" customHeight="1">
      <c r="B51" s="88" t="s">
        <v>88</v>
      </c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2:12" s="6" customFormat="1" ht="21.75" customHeight="1">
      <c r="B52" s="88" t="s">
        <v>89</v>
      </c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2:12" s="6" customFormat="1" ht="21.75" customHeight="1">
      <c r="B53" s="40" t="s">
        <v>90</v>
      </c>
      <c r="C53" s="18" t="s">
        <v>62</v>
      </c>
      <c r="D53" s="55" t="s">
        <v>91</v>
      </c>
      <c r="E53" s="29">
        <v>0</v>
      </c>
      <c r="F53" s="29">
        <v>0</v>
      </c>
      <c r="G53" s="28">
        <v>0</v>
      </c>
      <c r="H53" s="28">
        <v>0</v>
      </c>
      <c r="I53" s="28">
        <f>F53+G53-H53</f>
        <v>0</v>
      </c>
      <c r="J53" s="29">
        <f>E53+I53</f>
        <v>0</v>
      </c>
      <c r="K53" s="25">
        <v>0</v>
      </c>
      <c r="L53" s="25">
        <v>0</v>
      </c>
    </row>
    <row r="54" spans="2:14" s="6" customFormat="1" ht="21.75" customHeight="1">
      <c r="B54" s="56">
        <f>E54+I54</f>
        <v>0</v>
      </c>
      <c r="C54" s="21"/>
      <c r="D54" s="22" t="s">
        <v>92</v>
      </c>
      <c r="E54" s="64">
        <f aca="true" t="shared" si="4" ref="E54:J54">SUM(E51:E53)</f>
        <v>0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0</v>
      </c>
      <c r="J54" s="64">
        <f t="shared" si="4"/>
        <v>0</v>
      </c>
      <c r="K54" s="64">
        <f>SUM(K53)</f>
        <v>0</v>
      </c>
      <c r="L54" s="64">
        <f>SUM(L53)</f>
        <v>0</v>
      </c>
      <c r="M54" s="20"/>
      <c r="N54" s="20"/>
    </row>
    <row r="55" spans="2:12" s="6" customFormat="1" ht="21.75" customHeight="1">
      <c r="B55" s="91" t="s">
        <v>96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 s="6" customFormat="1" ht="21.75" customHeight="1">
      <c r="B56" s="88" t="s">
        <v>35</v>
      </c>
      <c r="C56" s="89"/>
      <c r="D56" s="89"/>
      <c r="E56" s="89"/>
      <c r="F56" s="89"/>
      <c r="G56" s="89"/>
      <c r="H56" s="89"/>
      <c r="I56" s="89"/>
      <c r="J56" s="89"/>
      <c r="K56" s="89"/>
      <c r="L56" s="90"/>
    </row>
    <row r="57" spans="2:12" s="6" customFormat="1" ht="21.75" customHeight="1">
      <c r="B57" s="88" t="s">
        <v>36</v>
      </c>
      <c r="C57" s="89"/>
      <c r="D57" s="89"/>
      <c r="E57" s="89"/>
      <c r="F57" s="89"/>
      <c r="G57" s="89"/>
      <c r="H57" s="89"/>
      <c r="I57" s="89"/>
      <c r="J57" s="89"/>
      <c r="K57" s="89"/>
      <c r="L57" s="90"/>
    </row>
    <row r="58" spans="2:12" s="6" customFormat="1" ht="21.75" customHeight="1">
      <c r="B58" s="88" t="s">
        <v>37</v>
      </c>
      <c r="C58" s="89"/>
      <c r="D58" s="89"/>
      <c r="E58" s="89"/>
      <c r="F58" s="89"/>
      <c r="G58" s="89"/>
      <c r="H58" s="89"/>
      <c r="I58" s="89"/>
      <c r="J58" s="89"/>
      <c r="K58" s="89"/>
      <c r="L58" s="90"/>
    </row>
    <row r="59" spans="2:12" s="6" customFormat="1" ht="21.75" customHeight="1">
      <c r="B59" s="51" t="s">
        <v>38</v>
      </c>
      <c r="C59" s="17" t="s">
        <v>62</v>
      </c>
      <c r="D59" s="48" t="s">
        <v>13</v>
      </c>
      <c r="E59" s="45">
        <v>74.12</v>
      </c>
      <c r="F59" s="46">
        <v>0</v>
      </c>
      <c r="G59" s="28">
        <v>0</v>
      </c>
      <c r="H59" s="28">
        <v>0</v>
      </c>
      <c r="I59" s="28">
        <f aca="true" t="shared" si="5" ref="I59:I65">F59+G59-H59</f>
        <v>0</v>
      </c>
      <c r="J59" s="29">
        <f aca="true" t="shared" si="6" ref="J59:J65">E59+I59</f>
        <v>74.12</v>
      </c>
      <c r="K59" s="44">
        <v>0</v>
      </c>
      <c r="L59" s="44">
        <v>0</v>
      </c>
    </row>
    <row r="60" spans="2:12" s="6" customFormat="1" ht="21.75" customHeight="1">
      <c r="B60" s="51" t="s">
        <v>39</v>
      </c>
      <c r="C60" s="17" t="s">
        <v>62</v>
      </c>
      <c r="D60" s="48" t="s">
        <v>14</v>
      </c>
      <c r="E60" s="45">
        <v>0</v>
      </c>
      <c r="F60" s="46">
        <v>0</v>
      </c>
      <c r="G60" s="28">
        <v>0</v>
      </c>
      <c r="H60" s="28">
        <v>0</v>
      </c>
      <c r="I60" s="28">
        <f t="shared" si="5"/>
        <v>0</v>
      </c>
      <c r="J60" s="29">
        <f t="shared" si="6"/>
        <v>0</v>
      </c>
      <c r="K60" s="44">
        <v>0</v>
      </c>
      <c r="L60" s="44">
        <v>0</v>
      </c>
    </row>
    <row r="61" spans="2:12" s="6" customFormat="1" ht="21.75" customHeight="1">
      <c r="B61" s="51" t="s">
        <v>40</v>
      </c>
      <c r="C61" s="17" t="s">
        <v>62</v>
      </c>
      <c r="D61" s="48" t="s">
        <v>15</v>
      </c>
      <c r="E61" s="45">
        <v>0</v>
      </c>
      <c r="F61" s="46">
        <v>0</v>
      </c>
      <c r="G61" s="28">
        <v>0</v>
      </c>
      <c r="H61" s="28">
        <v>0</v>
      </c>
      <c r="I61" s="28">
        <f t="shared" si="5"/>
        <v>0</v>
      </c>
      <c r="J61" s="29">
        <f t="shared" si="6"/>
        <v>0</v>
      </c>
      <c r="K61" s="44">
        <v>0</v>
      </c>
      <c r="L61" s="44">
        <v>0</v>
      </c>
    </row>
    <row r="62" spans="2:12" s="6" customFormat="1" ht="21.75" customHeight="1">
      <c r="B62" s="51" t="s">
        <v>41</v>
      </c>
      <c r="C62" s="17" t="s">
        <v>62</v>
      </c>
      <c r="D62" s="48" t="s">
        <v>17</v>
      </c>
      <c r="E62" s="45">
        <v>0</v>
      </c>
      <c r="F62" s="46">
        <v>0</v>
      </c>
      <c r="G62" s="28">
        <v>0</v>
      </c>
      <c r="H62" s="28">
        <v>0</v>
      </c>
      <c r="I62" s="28">
        <f t="shared" si="5"/>
        <v>0</v>
      </c>
      <c r="J62" s="29">
        <f t="shared" si="6"/>
        <v>0</v>
      </c>
      <c r="K62" s="44">
        <v>0</v>
      </c>
      <c r="L62" s="44">
        <v>0</v>
      </c>
    </row>
    <row r="63" spans="2:12" s="6" customFormat="1" ht="21.75" customHeight="1">
      <c r="B63" s="51" t="s">
        <v>42</v>
      </c>
      <c r="C63" s="17" t="s">
        <v>62</v>
      </c>
      <c r="D63" s="48" t="s">
        <v>18</v>
      </c>
      <c r="E63" s="45">
        <v>0</v>
      </c>
      <c r="F63" s="45">
        <v>0</v>
      </c>
      <c r="G63" s="28">
        <v>0</v>
      </c>
      <c r="H63" s="28">
        <v>0</v>
      </c>
      <c r="I63" s="28">
        <f t="shared" si="5"/>
        <v>0</v>
      </c>
      <c r="J63" s="29">
        <f t="shared" si="6"/>
        <v>0</v>
      </c>
      <c r="K63" s="44">
        <v>0</v>
      </c>
      <c r="L63" s="44">
        <v>0</v>
      </c>
    </row>
    <row r="64" spans="2:12" s="6" customFormat="1" ht="21.75" customHeight="1">
      <c r="B64" s="51" t="s">
        <v>43</v>
      </c>
      <c r="C64" s="17" t="s">
        <v>62</v>
      </c>
      <c r="D64" s="48" t="s">
        <v>19</v>
      </c>
      <c r="E64" s="45">
        <v>0</v>
      </c>
      <c r="F64" s="45">
        <v>0</v>
      </c>
      <c r="G64" s="28">
        <v>0</v>
      </c>
      <c r="H64" s="28">
        <v>0</v>
      </c>
      <c r="I64" s="28">
        <f t="shared" si="5"/>
        <v>0</v>
      </c>
      <c r="J64" s="29">
        <f t="shared" si="6"/>
        <v>0</v>
      </c>
      <c r="K64" s="44">
        <v>0</v>
      </c>
      <c r="L64" s="44">
        <v>0</v>
      </c>
    </row>
    <row r="65" spans="2:12" s="6" customFormat="1" ht="21.75" customHeight="1">
      <c r="B65" s="40" t="s">
        <v>44</v>
      </c>
      <c r="C65" s="19" t="s">
        <v>62</v>
      </c>
      <c r="D65" s="49" t="s">
        <v>20</v>
      </c>
      <c r="E65" s="41">
        <v>0</v>
      </c>
      <c r="F65" s="41">
        <v>0</v>
      </c>
      <c r="G65" s="28">
        <v>0</v>
      </c>
      <c r="H65" s="28">
        <v>0</v>
      </c>
      <c r="I65" s="28">
        <f t="shared" si="5"/>
        <v>0</v>
      </c>
      <c r="J65" s="29">
        <f t="shared" si="6"/>
        <v>0</v>
      </c>
      <c r="K65" s="44">
        <v>0</v>
      </c>
      <c r="L65" s="44">
        <v>0</v>
      </c>
    </row>
    <row r="66" spans="2:12" s="6" customFormat="1" ht="21.75" customHeight="1">
      <c r="B66" s="88" t="s">
        <v>45</v>
      </c>
      <c r="C66" s="89"/>
      <c r="D66" s="89"/>
      <c r="E66" s="89"/>
      <c r="F66" s="89"/>
      <c r="G66" s="89"/>
      <c r="H66" s="89"/>
      <c r="I66" s="89"/>
      <c r="J66" s="89"/>
      <c r="K66" s="89"/>
      <c r="L66" s="90"/>
    </row>
    <row r="67" spans="2:12" s="6" customFormat="1" ht="21.75" customHeight="1">
      <c r="B67" s="40" t="s">
        <v>46</v>
      </c>
      <c r="C67" s="19" t="s">
        <v>62</v>
      </c>
      <c r="D67" s="49" t="s">
        <v>21</v>
      </c>
      <c r="E67" s="41">
        <v>0</v>
      </c>
      <c r="F67" s="42">
        <v>0</v>
      </c>
      <c r="G67" s="42"/>
      <c r="H67" s="42"/>
      <c r="I67" s="42"/>
      <c r="J67" s="29">
        <f>E67+I67</f>
        <v>0</v>
      </c>
      <c r="K67" s="44">
        <v>0</v>
      </c>
      <c r="L67" s="44">
        <v>0</v>
      </c>
    </row>
    <row r="68" spans="2:12" s="6" customFormat="1" ht="21.75" customHeight="1">
      <c r="B68" s="40" t="s">
        <v>47</v>
      </c>
      <c r="C68" s="19" t="s">
        <v>62</v>
      </c>
      <c r="D68" s="49" t="s">
        <v>22</v>
      </c>
      <c r="E68" s="41">
        <v>0</v>
      </c>
      <c r="F68" s="42">
        <v>0</v>
      </c>
      <c r="G68" s="28">
        <v>0</v>
      </c>
      <c r="H68" s="28">
        <v>0</v>
      </c>
      <c r="I68" s="28">
        <f>F68+G68-H68</f>
        <v>0</v>
      </c>
      <c r="J68" s="29">
        <f>E68+I68</f>
        <v>0</v>
      </c>
      <c r="K68" s="44">
        <v>0</v>
      </c>
      <c r="L68" s="44">
        <v>0</v>
      </c>
    </row>
    <row r="69" spans="2:12" s="6" customFormat="1" ht="21.75" customHeight="1">
      <c r="B69" s="88" t="s">
        <v>48</v>
      </c>
      <c r="C69" s="92"/>
      <c r="D69" s="92"/>
      <c r="E69" s="92"/>
      <c r="F69" s="92"/>
      <c r="G69" s="92"/>
      <c r="H69" s="92"/>
      <c r="I69" s="92"/>
      <c r="J69" s="92"/>
      <c r="K69" s="92"/>
      <c r="L69" s="93"/>
    </row>
    <row r="70" spans="2:12" s="6" customFormat="1" ht="21.75" customHeight="1">
      <c r="B70" s="10" t="s">
        <v>49</v>
      </c>
      <c r="C70" s="18" t="s">
        <v>62</v>
      </c>
      <c r="D70" s="49" t="s">
        <v>23</v>
      </c>
      <c r="E70" s="44">
        <v>0</v>
      </c>
      <c r="F70" s="44">
        <v>0</v>
      </c>
      <c r="G70" s="28">
        <v>0</v>
      </c>
      <c r="H70" s="28">
        <v>0</v>
      </c>
      <c r="I70" s="28">
        <f>F70+G70-H70</f>
        <v>0</v>
      </c>
      <c r="J70" s="29">
        <f>E70+I70</f>
        <v>0</v>
      </c>
      <c r="K70" s="44">
        <v>0</v>
      </c>
      <c r="L70" s="44">
        <v>0</v>
      </c>
    </row>
    <row r="71" spans="2:12" s="6" customFormat="1" ht="21.75" customHeight="1">
      <c r="B71" s="88" t="s">
        <v>50</v>
      </c>
      <c r="C71" s="89"/>
      <c r="D71" s="89"/>
      <c r="E71" s="89"/>
      <c r="F71" s="89"/>
      <c r="G71" s="89"/>
      <c r="H71" s="89"/>
      <c r="I71" s="89"/>
      <c r="J71" s="89"/>
      <c r="K71" s="89"/>
      <c r="L71" s="90"/>
    </row>
    <row r="72" spans="2:12" s="6" customFormat="1" ht="21.75" customHeight="1">
      <c r="B72" s="88" t="s">
        <v>51</v>
      </c>
      <c r="C72" s="89"/>
      <c r="D72" s="89"/>
      <c r="E72" s="89"/>
      <c r="F72" s="89"/>
      <c r="G72" s="89"/>
      <c r="H72" s="89"/>
      <c r="I72" s="89"/>
      <c r="J72" s="89"/>
      <c r="K72" s="89"/>
      <c r="L72" s="90"/>
    </row>
    <row r="73" spans="2:12" s="6" customFormat="1" ht="21.75" customHeight="1">
      <c r="B73" s="40" t="s">
        <v>52</v>
      </c>
      <c r="C73" s="19" t="s">
        <v>62</v>
      </c>
      <c r="D73" s="49" t="s">
        <v>16</v>
      </c>
      <c r="E73" s="41">
        <v>0</v>
      </c>
      <c r="F73" s="42">
        <v>0</v>
      </c>
      <c r="G73" s="28">
        <v>0</v>
      </c>
      <c r="H73" s="28">
        <v>0</v>
      </c>
      <c r="I73" s="28">
        <f>F73+G73-H73</f>
        <v>0</v>
      </c>
      <c r="J73" s="29">
        <f>E73+I73</f>
        <v>0</v>
      </c>
      <c r="K73" s="44">
        <v>0</v>
      </c>
      <c r="L73" s="44">
        <v>0</v>
      </c>
    </row>
    <row r="74" spans="2:12" s="6" customFormat="1" ht="21.75" customHeight="1">
      <c r="B74" s="88" t="s">
        <v>74</v>
      </c>
      <c r="C74" s="89"/>
      <c r="D74" s="89"/>
      <c r="E74" s="89"/>
      <c r="F74" s="89"/>
      <c r="G74" s="89"/>
      <c r="H74" s="89"/>
      <c r="I74" s="89"/>
      <c r="J74" s="89"/>
      <c r="K74" s="89"/>
      <c r="L74" s="90"/>
    </row>
    <row r="75" spans="2:12" s="6" customFormat="1" ht="21.75" customHeight="1">
      <c r="B75" s="51" t="s">
        <v>53</v>
      </c>
      <c r="C75" s="17" t="s">
        <v>62</v>
      </c>
      <c r="D75" s="50" t="s">
        <v>24</v>
      </c>
      <c r="E75" s="41">
        <v>0</v>
      </c>
      <c r="F75" s="42">
        <v>0</v>
      </c>
      <c r="G75" s="28">
        <v>0</v>
      </c>
      <c r="H75" s="28">
        <v>0</v>
      </c>
      <c r="I75" s="28">
        <f>F75+G75-H75</f>
        <v>0</v>
      </c>
      <c r="J75" s="29">
        <f>E75+I75</f>
        <v>0</v>
      </c>
      <c r="K75" s="44">
        <v>0</v>
      </c>
      <c r="L75" s="44">
        <v>0</v>
      </c>
    </row>
    <row r="76" spans="2:12" s="6" customFormat="1" ht="21.75" customHeight="1">
      <c r="B76" s="88" t="s">
        <v>106</v>
      </c>
      <c r="C76" s="92"/>
      <c r="D76" s="92"/>
      <c r="E76" s="41"/>
      <c r="F76" s="42"/>
      <c r="G76" s="28"/>
      <c r="H76" s="28"/>
      <c r="I76" s="28"/>
      <c r="J76" s="43"/>
      <c r="K76" s="44"/>
      <c r="L76" s="44"/>
    </row>
    <row r="77" spans="2:12" s="6" customFormat="1" ht="21.75" customHeight="1">
      <c r="B77" s="68" t="s">
        <v>109</v>
      </c>
      <c r="C77" s="75"/>
      <c r="D77" s="50" t="s">
        <v>107</v>
      </c>
      <c r="E77" s="41"/>
      <c r="F77" s="42"/>
      <c r="G77" s="28"/>
      <c r="H77" s="28"/>
      <c r="I77" s="28"/>
      <c r="J77" s="29">
        <f>E77+I77</f>
        <v>0</v>
      </c>
      <c r="K77" s="44"/>
      <c r="L77" s="44"/>
    </row>
    <row r="78" spans="2:12" s="6" customFormat="1" ht="21.75" customHeight="1">
      <c r="B78" s="68" t="s">
        <v>110</v>
      </c>
      <c r="C78" s="21"/>
      <c r="D78" s="50" t="s">
        <v>108</v>
      </c>
      <c r="E78" s="41"/>
      <c r="F78" s="42"/>
      <c r="G78" s="28"/>
      <c r="H78" s="28"/>
      <c r="I78" s="28"/>
      <c r="J78" s="29">
        <f>E78+I78</f>
        <v>0</v>
      </c>
      <c r="K78" s="44"/>
      <c r="L78" s="44"/>
    </row>
    <row r="79" spans="2:14" s="6" customFormat="1" ht="21.75" customHeight="1">
      <c r="B79" s="21"/>
      <c r="C79" s="21"/>
      <c r="D79" s="22" t="s">
        <v>95</v>
      </c>
      <c r="E79" s="30">
        <f>SUM(E59:E65,E67:E68,E70,E73,E75)</f>
        <v>74.12</v>
      </c>
      <c r="F79" s="30">
        <f>SUM(F59:F65,F67:F68,F70,F73,F75)</f>
        <v>0</v>
      </c>
      <c r="G79" s="30">
        <f>SUM(G59:G65,G67:G68,G70,G73,G75)</f>
        <v>0</v>
      </c>
      <c r="H79" s="30">
        <f>SUM(H59:H65,H67:H68,H70,H73,H75)</f>
        <v>0</v>
      </c>
      <c r="I79" s="30">
        <f>SUM(I59:I65,I67:I68,I70,I73,I75)</f>
        <v>0</v>
      </c>
      <c r="J79" s="29">
        <f>E79+F79</f>
        <v>74.12</v>
      </c>
      <c r="K79" s="25">
        <v>0</v>
      </c>
      <c r="L79" s="25">
        <v>0</v>
      </c>
      <c r="M79" s="20"/>
      <c r="N79" s="20"/>
    </row>
    <row r="80" spans="2:14" s="6" customFormat="1" ht="3" customHeight="1">
      <c r="B80" s="31"/>
      <c r="C80" s="31"/>
      <c r="D80" s="32"/>
      <c r="E80" s="33"/>
      <c r="F80" s="34"/>
      <c r="G80" s="34"/>
      <c r="H80" s="34"/>
      <c r="I80" s="34"/>
      <c r="J80" s="34"/>
      <c r="K80" s="34"/>
      <c r="L80" s="34"/>
      <c r="M80" s="24"/>
      <c r="N80" s="24"/>
    </row>
    <row r="81" spans="2:12" s="6" customFormat="1" ht="25.5" customHeight="1">
      <c r="B81" s="66">
        <f>E81+I81+J7+J13</f>
        <v>1048808.5799999998</v>
      </c>
      <c r="C81" s="23"/>
      <c r="D81" s="35" t="s">
        <v>29</v>
      </c>
      <c r="E81" s="63">
        <f>SUM(E33+E49+E54+E79)</f>
        <v>300676.69999999995</v>
      </c>
      <c r="F81" s="63">
        <f>SUM(F33+F49+F54+F79)</f>
        <v>790000</v>
      </c>
      <c r="G81" s="63">
        <f>SUM(G33+G49+G54+G79)</f>
        <v>38600</v>
      </c>
      <c r="H81" s="63">
        <f>SUM(H33+H49+H54+H79)</f>
        <v>0</v>
      </c>
      <c r="I81" s="63">
        <f>SUM(I8+I33+I49+I54+I79)</f>
        <v>893500</v>
      </c>
      <c r="J81" s="79">
        <f>SUM(J33+J49+J54+J79)+J6+J7+J8+J9+J11+J13</f>
        <v>1048808.58</v>
      </c>
      <c r="K81" s="63">
        <f>SUM(K33+K49+K54+K79)</f>
        <v>781300</v>
      </c>
      <c r="L81" s="63">
        <f>SUM(L33+L49+L54+L79)</f>
        <v>781300</v>
      </c>
    </row>
    <row r="82" spans="2:12" s="6" customFormat="1" ht="15" customHeight="1">
      <c r="B82" s="59"/>
      <c r="C82" s="23"/>
      <c r="D82" s="36"/>
      <c r="E82" s="37"/>
      <c r="F82" s="37"/>
      <c r="G82" s="37"/>
      <c r="H82" s="37"/>
      <c r="I82" s="73">
        <f>F81+G81-H81</f>
        <v>828600</v>
      </c>
      <c r="J82" s="60"/>
      <c r="K82" s="38"/>
      <c r="L82" s="38"/>
    </row>
    <row r="83" spans="2:10" ht="9.75" customHeight="1">
      <c r="B83" s="6" t="s">
        <v>1</v>
      </c>
      <c r="J83" s="61"/>
    </row>
    <row r="84" ht="9.75" customHeight="1">
      <c r="J84" s="62"/>
    </row>
  </sheetData>
  <sheetProtection/>
  <mergeCells count="33">
    <mergeCell ref="B76:D76"/>
    <mergeCell ref="B1:L1"/>
    <mergeCell ref="B15:C16"/>
    <mergeCell ref="D4:D5"/>
    <mergeCell ref="E15:J15"/>
    <mergeCell ref="K15:L15"/>
    <mergeCell ref="B2:L2"/>
    <mergeCell ref="E4:J4"/>
    <mergeCell ref="B19:L19"/>
    <mergeCell ref="B20:L20"/>
    <mergeCell ref="B23:B25"/>
    <mergeCell ref="B31:L31"/>
    <mergeCell ref="K4:L4"/>
    <mergeCell ref="D15:D16"/>
    <mergeCell ref="B18:L18"/>
    <mergeCell ref="B22:L22"/>
    <mergeCell ref="B41:L41"/>
    <mergeCell ref="B39:L39"/>
    <mergeCell ref="B35:L35"/>
    <mergeCell ref="B36:L36"/>
    <mergeCell ref="B69:L69"/>
    <mergeCell ref="B74:L74"/>
    <mergeCell ref="B51:L51"/>
    <mergeCell ref="B71:L71"/>
    <mergeCell ref="B72:L72"/>
    <mergeCell ref="B58:L58"/>
    <mergeCell ref="B66:L66"/>
    <mergeCell ref="B47:L47"/>
    <mergeCell ref="B55:L55"/>
    <mergeCell ref="B57:L57"/>
    <mergeCell ref="B56:L56"/>
    <mergeCell ref="B50:L50"/>
    <mergeCell ref="B52:L52"/>
  </mergeCells>
  <printOptions horizontalCentered="1"/>
  <pageMargins left="0.19" right="0.1968503937007874" top="0.35433070866141736" bottom="0.3937007874015748" header="0.31496062992125984" footer="0.31496062992125984"/>
  <pageSetup fitToHeight="12" horizontalDpi="600" verticalDpi="600" orientation="landscape" paperSize="9" scale="85" r:id="rId1"/>
  <headerFooter>
    <oddFooter>&amp;R&amp;7
Istituto Regionale di Studi Giuridici del Lazio A.C. Jemolo - ENTRATA -  1^ Variazione al  Bilancio di Previsione 2017  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2017-03-29T09:12:37Z</cp:lastPrinted>
  <dcterms:created xsi:type="dcterms:W3CDTF">2011-10-03T15:43:38Z</dcterms:created>
  <dcterms:modified xsi:type="dcterms:W3CDTF">2018-03-23T08:05:55Z</dcterms:modified>
  <cp:category/>
  <cp:version/>
  <cp:contentType/>
  <cp:contentStatus/>
</cp:coreProperties>
</file>