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9420" windowHeight="4320" activeTab="0"/>
  </bookViews>
  <sheets>
    <sheet name="Conto patrimoniale" sheetId="1" r:id="rId1"/>
  </sheets>
  <definedNames>
    <definedName name="_xlnm.Print_Area" localSheetId="0">'Conto patrimoniale'!$B$1:$F$79</definedName>
  </definedNames>
  <calcPr fullCalcOnLoad="1"/>
</workbook>
</file>

<file path=xl/sharedStrings.xml><?xml version="1.0" encoding="utf-8"?>
<sst xmlns="http://schemas.openxmlformats.org/spreadsheetml/2006/main" count="70" uniqueCount="59">
  <si>
    <t>in aumento</t>
  </si>
  <si>
    <t>in diminuzione</t>
  </si>
  <si>
    <t>a) Fondo Cassa</t>
  </si>
  <si>
    <t>b) Residui  Attivi</t>
  </si>
  <si>
    <t>Attività Finanziarie</t>
  </si>
  <si>
    <t>Attività Indisponibili</t>
  </si>
  <si>
    <t xml:space="preserve">Totale Attività Finanziarie (a+b) </t>
  </si>
  <si>
    <t>Passività Diverse</t>
  </si>
  <si>
    <t xml:space="preserve">Descrizione </t>
  </si>
  <si>
    <t>Beni Mobili</t>
  </si>
  <si>
    <t>Classificazione delle Partite</t>
  </si>
  <si>
    <t>a) Mobili ed arredi</t>
  </si>
  <si>
    <t>b) Macchine ed attrezzature</t>
  </si>
  <si>
    <t xml:space="preserve">    Totale Residui Attivi</t>
  </si>
  <si>
    <t xml:space="preserve">    Totale Passività Finanziarie</t>
  </si>
  <si>
    <r>
      <t xml:space="preserve">     Totale Passività Diverse </t>
    </r>
    <r>
      <rPr>
        <sz val="11"/>
        <rFont val="Book Antiqua"/>
        <family val="1"/>
      </rPr>
      <t>(Economie)</t>
    </r>
  </si>
  <si>
    <t>c) Dotazioni bibliografiche e letterarie</t>
  </si>
  <si>
    <t xml:space="preserve"> Risultanze Beni Mobili</t>
  </si>
  <si>
    <t xml:space="preserve">Totale Attività </t>
  </si>
  <si>
    <t xml:space="preserve">     Variazioni Attività       </t>
  </si>
  <si>
    <t>Totale Passività</t>
  </si>
  <si>
    <r>
      <t xml:space="preserve">Totale  </t>
    </r>
    <r>
      <rPr>
        <sz val="11"/>
        <rFont val="Book Antiqua"/>
        <family val="1"/>
      </rPr>
      <t xml:space="preserve">(a + b) </t>
    </r>
  </si>
  <si>
    <t>(2) Per ammortamenti effettualti nell'esercizio</t>
  </si>
  <si>
    <t xml:space="preserve">     Esercizio 2010</t>
  </si>
  <si>
    <t xml:space="preserve">(1) Per ammortamenti effettualti nell'esercizio </t>
  </si>
  <si>
    <t xml:space="preserve">     Esercizio 2011</t>
  </si>
  <si>
    <t>Esercizio 2013</t>
  </si>
  <si>
    <t>A03 003 - Impiegati: Fondo sviluppo risorse umane e produttività</t>
  </si>
  <si>
    <t>A03 004 - Dirigenti: Fondo sviluppo risorse umane e produttività</t>
  </si>
  <si>
    <t>A03 005 - Fondo Rimborso compet. Regione Lazio: Peronale Comandato</t>
  </si>
  <si>
    <t>A03 020 - Dirigenti: Fondo Indennità fine servizio</t>
  </si>
  <si>
    <t>Variazione Attività</t>
  </si>
  <si>
    <t>Variazione Passività</t>
  </si>
  <si>
    <t xml:space="preserve">     Esercizio 2014</t>
  </si>
  <si>
    <t>Esercizio 2014</t>
  </si>
  <si>
    <t xml:space="preserve">     Esercizio 2015</t>
  </si>
  <si>
    <t>Esercizio 2015</t>
  </si>
  <si>
    <t>Totale Residui Eliminati</t>
  </si>
  <si>
    <t>b) Avanzi e/o Disavanzi di Amministrazione</t>
  </si>
  <si>
    <r>
      <t xml:space="preserve">Totale Beni Mobili  </t>
    </r>
    <r>
      <rPr>
        <sz val="11"/>
        <rFont val="Book Antiqua"/>
        <family val="1"/>
      </rPr>
      <t>( a + b + c )</t>
    </r>
  </si>
  <si>
    <t>Esercizio 2016</t>
  </si>
  <si>
    <t xml:space="preserve">     Esercizio 2016</t>
  </si>
  <si>
    <t>Al 31.12.2017</t>
  </si>
  <si>
    <t>Esercizio 2017</t>
  </si>
  <si>
    <t xml:space="preserve">    Esercizio 2017</t>
  </si>
  <si>
    <t xml:space="preserve">     Esercizio 2017 </t>
  </si>
  <si>
    <t xml:space="preserve">     Esercizio 2016 </t>
  </si>
  <si>
    <t xml:space="preserve">     Esercizio 2015 </t>
  </si>
  <si>
    <t xml:space="preserve">     Esercizio 2014 </t>
  </si>
  <si>
    <t>Variazioni Esercizio  2018</t>
  </si>
  <si>
    <t>Al 31.12.2018</t>
  </si>
  <si>
    <t>Prospetto dei Beni Mobili in carico al 31.12.2018</t>
  </si>
  <si>
    <t>somma residui anni precedenti come da bilancio</t>
  </si>
  <si>
    <t>somma residui anni precedenti + 2016-2017come da bilancio</t>
  </si>
  <si>
    <t xml:space="preserve">     Esercizio 2018</t>
  </si>
  <si>
    <t xml:space="preserve">    Esercizio 2018</t>
  </si>
  <si>
    <t>Esercizio 2018</t>
  </si>
  <si>
    <t>NOTE   € 111.738,25 utilizzato I° Var.Bil 2018</t>
  </si>
  <si>
    <r>
      <t xml:space="preserve">NOTE  residui 2015 - € 44.261,75 utilizzato I° Var.Bil 2018 NOTE RESIDUI 2015 Utilizzo II° Variazione Bilancio 134.000,00 </t>
    </r>
    <r>
      <rPr>
        <i/>
        <sz val="7"/>
        <color indexed="10"/>
        <rFont val="Arial"/>
        <family val="2"/>
      </rPr>
      <t>III° variazione di bilancio 53.000,00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</si>
</sst>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Attivo&quot;;&quot;Attivo&quot;;&quot;Inattivo&quot;"/>
    <numFmt numFmtId="183" formatCode="[$-410]dddd\ d\ mmmm\ yyyy"/>
    <numFmt numFmtId="184" formatCode="&quot;€&quot;\ #,##0.00"/>
  </numFmts>
  <fonts count="6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3"/>
      <name val="Book Antiqua"/>
      <family val="1"/>
    </font>
    <font>
      <b/>
      <sz val="13"/>
      <name val="Book Antiqua"/>
      <family val="1"/>
    </font>
    <font>
      <b/>
      <u val="single"/>
      <sz val="12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b/>
      <sz val="9"/>
      <name val="Book Antiqua"/>
      <family val="1"/>
    </font>
    <font>
      <b/>
      <sz val="14"/>
      <name val="Book Antiqua"/>
      <family val="1"/>
    </font>
    <font>
      <sz val="9"/>
      <name val="Book Antiqua"/>
      <family val="1"/>
    </font>
    <font>
      <sz val="11"/>
      <name val="Book Antiqua"/>
      <family val="1"/>
    </font>
    <font>
      <sz val="7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9"/>
      <name val="Book Antiqua"/>
      <family val="1"/>
    </font>
    <font>
      <sz val="7"/>
      <name val="7"/>
      <family val="0"/>
    </font>
    <font>
      <u val="singleAccounting"/>
      <sz val="7"/>
      <name val="Arial"/>
      <family val="2"/>
    </font>
    <font>
      <i/>
      <sz val="8"/>
      <name val="Times New Roman"/>
      <family val="1"/>
    </font>
    <font>
      <i/>
      <sz val="7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3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3" fontId="2" fillId="0" borderId="11" xfId="0" applyNumberFormat="1" applyFont="1" applyFill="1" applyBorder="1" applyAlignment="1">
      <alignment horizontal="right" vertical="center"/>
    </xf>
    <xf numFmtId="43" fontId="2" fillId="0" borderId="12" xfId="0" applyNumberFormat="1" applyFont="1" applyFill="1" applyBorder="1" applyAlignment="1">
      <alignment horizontal="right" vertical="center"/>
    </xf>
    <xf numFmtId="43" fontId="6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43" fontId="1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3" fontId="0" fillId="0" borderId="13" xfId="0" applyNumberFormat="1" applyFont="1" applyFill="1" applyBorder="1" applyAlignment="1">
      <alignment horizontal="right" vertical="center"/>
    </xf>
    <xf numFmtId="43" fontId="0" fillId="0" borderId="14" xfId="0" applyNumberFormat="1" applyFont="1" applyFill="1" applyBorder="1" applyAlignment="1">
      <alignment horizontal="right" vertical="center"/>
    </xf>
    <xf numFmtId="43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3" fontId="8" fillId="0" borderId="15" xfId="0" applyNumberFormat="1" applyFont="1" applyFill="1" applyBorder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 quotePrefix="1">
      <alignment horizontal="left" vertical="center"/>
    </xf>
    <xf numFmtId="0" fontId="20" fillId="0" borderId="0" xfId="0" applyFont="1" applyBorder="1" applyAlignment="1">
      <alignment horizontal="left" vertical="center"/>
    </xf>
    <xf numFmtId="3" fontId="18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43" fontId="2" fillId="0" borderId="17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43" fontId="9" fillId="0" borderId="1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43" fontId="2" fillId="0" borderId="20" xfId="0" applyNumberFormat="1" applyFont="1" applyFill="1" applyBorder="1" applyAlignment="1">
      <alignment horizontal="right" vertical="center"/>
    </xf>
    <xf numFmtId="43" fontId="2" fillId="0" borderId="21" xfId="0" applyNumberFormat="1" applyFont="1" applyFill="1" applyBorder="1" applyAlignment="1">
      <alignment horizontal="right" vertical="center"/>
    </xf>
    <xf numFmtId="0" fontId="65" fillId="0" borderId="0" xfId="0" applyFont="1" applyAlignment="1">
      <alignment/>
    </xf>
    <xf numFmtId="43" fontId="2" fillId="0" borderId="13" xfId="0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left" vertical="center"/>
    </xf>
    <xf numFmtId="43" fontId="0" fillId="0" borderId="22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43" fontId="0" fillId="0" borderId="13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43" fontId="5" fillId="0" borderId="14" xfId="0" applyNumberFormat="1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3" fontId="20" fillId="0" borderId="0" xfId="0" applyNumberFormat="1" applyFont="1" applyFill="1" applyBorder="1" applyAlignment="1">
      <alignment horizontal="right" vertical="center"/>
    </xf>
    <xf numFmtId="43" fontId="22" fillId="0" borderId="0" xfId="0" applyNumberFormat="1" applyFont="1" applyAlignment="1">
      <alignment/>
    </xf>
    <xf numFmtId="43" fontId="3" fillId="0" borderId="15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 inden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Fill="1" applyBorder="1" applyAlignment="1">
      <alignment horizontal="right" vertical="center" indent="1"/>
    </xf>
    <xf numFmtId="43" fontId="26" fillId="0" borderId="17" xfId="0" applyNumberFormat="1" applyFont="1" applyFill="1" applyBorder="1" applyAlignment="1">
      <alignment horizontal="right" vertical="top"/>
    </xf>
    <xf numFmtId="43" fontId="27" fillId="0" borderId="0" xfId="0" applyNumberFormat="1" applyFont="1" applyFill="1" applyBorder="1" applyAlignment="1">
      <alignment horizontal="right" vertical="center"/>
    </xf>
    <xf numFmtId="43" fontId="22" fillId="0" borderId="0" xfId="0" applyNumberFormat="1" applyFont="1" applyFill="1" applyBorder="1" applyAlignment="1">
      <alignment horizontal="right" vertical="center"/>
    </xf>
    <xf numFmtId="0" fontId="28" fillId="0" borderId="18" xfId="0" applyFont="1" applyFill="1" applyBorder="1" applyAlignment="1" quotePrefix="1">
      <alignment horizontal="left" vertical="center" indent="1"/>
    </xf>
    <xf numFmtId="0" fontId="28" fillId="0" borderId="21" xfId="0" applyFont="1" applyFill="1" applyBorder="1" applyAlignment="1">
      <alignment horizontal="left" indent="1"/>
    </xf>
    <xf numFmtId="0" fontId="28" fillId="0" borderId="19" xfId="0" applyFont="1" applyFill="1" applyBorder="1" applyAlignment="1" quotePrefix="1">
      <alignment horizontal="left" vertical="center" indent="1"/>
    </xf>
    <xf numFmtId="0" fontId="17" fillId="0" borderId="13" xfId="0" applyFont="1" applyBorder="1" applyAlignment="1">
      <alignment horizontal="center" vertical="center"/>
    </xf>
    <xf numFmtId="43" fontId="9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43" fontId="0" fillId="0" borderId="13" xfId="0" applyNumberFormat="1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 vertical="center"/>
    </xf>
    <xf numFmtId="184" fontId="28" fillId="0" borderId="20" xfId="0" applyNumberFormat="1" applyFont="1" applyFill="1" applyBorder="1" applyAlignment="1" quotePrefix="1">
      <alignment horizontal="center" vertical="top"/>
    </xf>
    <xf numFmtId="43" fontId="0" fillId="33" borderId="13" xfId="0" applyNumberFormat="1" applyFont="1" applyFill="1" applyBorder="1" applyAlignment="1">
      <alignment horizontal="right" vertical="center"/>
    </xf>
    <xf numFmtId="0" fontId="23" fillId="33" borderId="0" xfId="0" applyFont="1" applyFill="1" applyAlignment="1">
      <alignment/>
    </xf>
    <xf numFmtId="43" fontId="0" fillId="33" borderId="14" xfId="0" applyNumberFormat="1" applyFont="1" applyFill="1" applyBorder="1" applyAlignment="1">
      <alignment horizontal="right" vertical="center"/>
    </xf>
    <xf numFmtId="0" fontId="28" fillId="33" borderId="0" xfId="0" applyFont="1" applyFill="1" applyAlignment="1">
      <alignment horizontal="left" indent="1"/>
    </xf>
    <xf numFmtId="0" fontId="25" fillId="33" borderId="0" xfId="0" applyFont="1" applyFill="1" applyBorder="1" applyAlignment="1">
      <alignment horizontal="right" vertical="center" indent="1"/>
    </xf>
    <xf numFmtId="43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28" fillId="34" borderId="0" xfId="0" applyFont="1" applyFill="1" applyAlignment="1">
      <alignment horizontal="left" indent="1"/>
    </xf>
    <xf numFmtId="43" fontId="0" fillId="34" borderId="14" xfId="0" applyNumberFormat="1" applyFont="1" applyFill="1" applyBorder="1" applyAlignment="1">
      <alignment horizontal="right" vertical="center"/>
    </xf>
    <xf numFmtId="43" fontId="0" fillId="35" borderId="14" xfId="0" applyNumberFormat="1" applyFont="1" applyFill="1" applyBorder="1" applyAlignment="1">
      <alignment horizontal="right" vertical="center"/>
    </xf>
    <xf numFmtId="3" fontId="18" fillId="0" borderId="14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3" fontId="18" fillId="0" borderId="21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indent="1"/>
    </xf>
    <xf numFmtId="0" fontId="24" fillId="0" borderId="0" xfId="0" applyFont="1" applyAlignment="1">
      <alignment horizontal="left"/>
    </xf>
    <xf numFmtId="0" fontId="23" fillId="35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45</xdr:row>
      <xdr:rowOff>0</xdr:rowOff>
    </xdr:from>
    <xdr:to>
      <xdr:col>4</xdr:col>
      <xdr:colOff>228600</xdr:colOff>
      <xdr:row>45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886575" y="1230630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(b)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104775</xdr:colOff>
      <xdr:row>65</xdr:row>
      <xdr:rowOff>28575</xdr:rowOff>
    </xdr:from>
    <xdr:to>
      <xdr:col>4</xdr:col>
      <xdr:colOff>476250</xdr:colOff>
      <xdr:row>65</xdr:row>
      <xdr:rowOff>190500</xdr:rowOff>
    </xdr:to>
    <xdr:sp>
      <xdr:nvSpPr>
        <xdr:cNvPr id="2" name="CasellaDiTesto 5"/>
        <xdr:cNvSpPr txBox="1">
          <a:spLocks noChangeArrowheads="1"/>
        </xdr:cNvSpPr>
      </xdr:nvSpPr>
      <xdr:spPr>
        <a:xfrm>
          <a:off x="6981825" y="16468725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4</xdr:col>
      <xdr:colOff>114300</xdr:colOff>
      <xdr:row>66</xdr:row>
      <xdr:rowOff>28575</xdr:rowOff>
    </xdr:from>
    <xdr:to>
      <xdr:col>4</xdr:col>
      <xdr:colOff>409575</xdr:colOff>
      <xdr:row>66</xdr:row>
      <xdr:rowOff>228600</xdr:rowOff>
    </xdr:to>
    <xdr:sp>
      <xdr:nvSpPr>
        <xdr:cNvPr id="3" name="CasellaDiTesto 6"/>
        <xdr:cNvSpPr txBox="1">
          <a:spLocks noChangeArrowheads="1"/>
        </xdr:cNvSpPr>
      </xdr:nvSpPr>
      <xdr:spPr>
        <a:xfrm>
          <a:off x="6991350" y="1674495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oneCellAnchor>
    <xdr:from>
      <xdr:col>4</xdr:col>
      <xdr:colOff>76200</xdr:colOff>
      <xdr:row>8</xdr:row>
      <xdr:rowOff>0</xdr:rowOff>
    </xdr:from>
    <xdr:ext cx="333375" cy="238125"/>
    <xdr:sp fLocksText="0">
      <xdr:nvSpPr>
        <xdr:cNvPr id="4" name="CasellaDiTesto 7"/>
        <xdr:cNvSpPr txBox="1">
          <a:spLocks noChangeArrowheads="1"/>
        </xdr:cNvSpPr>
      </xdr:nvSpPr>
      <xdr:spPr>
        <a:xfrm>
          <a:off x="6953250" y="2609850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76200</xdr:colOff>
      <xdr:row>8</xdr:row>
      <xdr:rowOff>0</xdr:rowOff>
    </xdr:from>
    <xdr:ext cx="438150" cy="238125"/>
    <xdr:sp fLocksText="0">
      <xdr:nvSpPr>
        <xdr:cNvPr id="5" name="CasellaDiTesto 8"/>
        <xdr:cNvSpPr txBox="1">
          <a:spLocks noChangeArrowheads="1"/>
        </xdr:cNvSpPr>
      </xdr:nvSpPr>
      <xdr:spPr>
        <a:xfrm>
          <a:off x="6953250" y="2609850"/>
          <a:ext cx="438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95250</xdr:colOff>
      <xdr:row>27</xdr:row>
      <xdr:rowOff>76200</xdr:rowOff>
    </xdr:from>
    <xdr:to>
      <xdr:col>4</xdr:col>
      <xdr:colOff>266700</xdr:colOff>
      <xdr:row>27</xdr:row>
      <xdr:rowOff>228600</xdr:rowOff>
    </xdr:to>
    <xdr:sp fLocksText="0">
      <xdr:nvSpPr>
        <xdr:cNvPr id="6" name="Text Box 25"/>
        <xdr:cNvSpPr txBox="1">
          <a:spLocks noChangeArrowheads="1"/>
        </xdr:cNvSpPr>
      </xdr:nvSpPr>
      <xdr:spPr>
        <a:xfrm>
          <a:off x="6972300" y="7467600"/>
          <a:ext cx="1714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1"/>
  <sheetViews>
    <sheetView showGridLines="0" tabSelected="1" workbookViewId="0" topLeftCell="A1">
      <selection activeCell="H3" sqref="H3"/>
    </sheetView>
  </sheetViews>
  <sheetFormatPr defaultColWidth="9.140625" defaultRowHeight="12.75"/>
  <cols>
    <col min="1" max="1" width="1.28515625" style="1" customWidth="1"/>
    <col min="2" max="2" width="62.421875" style="1" customWidth="1"/>
    <col min="3" max="6" width="19.7109375" style="1" customWidth="1"/>
    <col min="7" max="7" width="13.140625" style="1" bestFit="1" customWidth="1"/>
    <col min="8" max="8" width="13.8515625" style="1" bestFit="1" customWidth="1"/>
    <col min="9" max="9" width="9.140625" style="1" customWidth="1"/>
    <col min="10" max="10" width="11.28125" style="1" bestFit="1" customWidth="1"/>
    <col min="11" max="16384" width="9.140625" style="1" customWidth="1"/>
  </cols>
  <sheetData>
    <row r="1" spans="2:6" ht="30" customHeight="1">
      <c r="B1" s="96" t="s">
        <v>10</v>
      </c>
      <c r="C1" s="98" t="s">
        <v>42</v>
      </c>
      <c r="D1" s="93" t="s">
        <v>49</v>
      </c>
      <c r="E1" s="94"/>
      <c r="F1" s="87" t="s">
        <v>50</v>
      </c>
    </row>
    <row r="2" spans="2:6" ht="36" customHeight="1">
      <c r="B2" s="97"/>
      <c r="C2" s="99"/>
      <c r="D2" s="23" t="s">
        <v>0</v>
      </c>
      <c r="E2" s="23" t="s">
        <v>1</v>
      </c>
      <c r="F2" s="88"/>
    </row>
    <row r="3" spans="2:6" ht="30.75" customHeight="1">
      <c r="B3" s="24"/>
      <c r="C3" s="25"/>
      <c r="D3" s="25"/>
      <c r="E3" s="25"/>
      <c r="F3" s="25"/>
    </row>
    <row r="4" spans="2:6" ht="21.75" customHeight="1">
      <c r="B4" s="27" t="s">
        <v>4</v>
      </c>
      <c r="C4" s="28"/>
      <c r="D4" s="28"/>
      <c r="E4" s="28"/>
      <c r="F4" s="29"/>
    </row>
    <row r="5" spans="2:8" ht="21.75" customHeight="1">
      <c r="B5" s="30" t="s">
        <v>2</v>
      </c>
      <c r="C5" s="15">
        <v>582343.71</v>
      </c>
      <c r="D5" s="15">
        <v>1912828.74</v>
      </c>
      <c r="E5" s="15">
        <v>793589.46</v>
      </c>
      <c r="F5" s="15">
        <f>C5+D5-E5</f>
        <v>1701582.9900000002</v>
      </c>
      <c r="H5" s="8"/>
    </row>
    <row r="6" spans="2:6" ht="21.75" customHeight="1">
      <c r="B6" s="31" t="s">
        <v>3</v>
      </c>
      <c r="C6" s="3"/>
      <c r="D6" s="3"/>
      <c r="E6" s="3">
        <v>0</v>
      </c>
      <c r="F6" s="32"/>
    </row>
    <row r="7" spans="2:8" ht="21.75" customHeight="1">
      <c r="B7" s="33" t="s">
        <v>23</v>
      </c>
      <c r="C7" s="14">
        <v>19654.46</v>
      </c>
      <c r="D7" s="14">
        <v>0</v>
      </c>
      <c r="E7" s="14">
        <v>0</v>
      </c>
      <c r="F7" s="14">
        <f aca="true" t="shared" si="0" ref="F7:F15">C7+D7-E7</f>
        <v>19654.46</v>
      </c>
      <c r="G7" s="8">
        <f>C7+C8+C9+C10</f>
        <v>155392.22999999998</v>
      </c>
      <c r="H7" s="8">
        <f>G7-155318.11</f>
        <v>74.11999999999534</v>
      </c>
    </row>
    <row r="8" spans="2:7" ht="21.75" customHeight="1">
      <c r="B8" s="33" t="s">
        <v>25</v>
      </c>
      <c r="C8" s="14">
        <v>73480</v>
      </c>
      <c r="D8" s="14">
        <v>0</v>
      </c>
      <c r="E8" s="14">
        <v>0</v>
      </c>
      <c r="F8" s="14">
        <f t="shared" si="0"/>
        <v>73480</v>
      </c>
      <c r="G8" s="8"/>
    </row>
    <row r="9" spans="2:8" ht="21.75" customHeight="1">
      <c r="B9" s="33" t="s">
        <v>33</v>
      </c>
      <c r="C9" s="14">
        <v>270</v>
      </c>
      <c r="D9" s="14">
        <v>0</v>
      </c>
      <c r="E9" s="14"/>
      <c r="F9" s="14">
        <f t="shared" si="0"/>
        <v>270</v>
      </c>
      <c r="G9" s="73"/>
      <c r="H9" s="74"/>
    </row>
    <row r="10" spans="2:8" ht="21.75" customHeight="1">
      <c r="B10" s="33" t="s">
        <v>35</v>
      </c>
      <c r="C10" s="14">
        <v>61987.77</v>
      </c>
      <c r="D10" s="14">
        <v>0</v>
      </c>
      <c r="E10" s="14">
        <f>12000</f>
        <v>12000</v>
      </c>
      <c r="F10" s="14">
        <f t="shared" si="0"/>
        <v>49987.77</v>
      </c>
      <c r="G10" s="74">
        <f>F7+F8+F9+F10</f>
        <v>143392.22999999998</v>
      </c>
      <c r="H10" s="71"/>
    </row>
    <row r="11" spans="2:8" ht="21.75" customHeight="1">
      <c r="B11" s="33" t="s">
        <v>41</v>
      </c>
      <c r="C11" s="14">
        <v>25707.33</v>
      </c>
      <c r="D11" s="14">
        <v>0</v>
      </c>
      <c r="E11" s="14">
        <v>0</v>
      </c>
      <c r="F11" s="14">
        <f t="shared" si="0"/>
        <v>25707.33</v>
      </c>
      <c r="G11" s="74"/>
      <c r="H11" s="71"/>
    </row>
    <row r="12" spans="2:8" ht="21.75" customHeight="1">
      <c r="B12" s="33" t="s">
        <v>44</v>
      </c>
      <c r="C12" s="14">
        <v>108147.41</v>
      </c>
      <c r="D12" s="14">
        <v>0</v>
      </c>
      <c r="E12" s="14">
        <v>10185.07</v>
      </c>
      <c r="F12" s="14">
        <f t="shared" si="0"/>
        <v>97962.34</v>
      </c>
      <c r="G12" s="74"/>
      <c r="H12" s="71"/>
    </row>
    <row r="13" spans="2:8" ht="21.75" customHeight="1">
      <c r="B13" s="33" t="s">
        <v>55</v>
      </c>
      <c r="C13" s="14">
        <v>0</v>
      </c>
      <c r="D13" s="14">
        <v>14015.99</v>
      </c>
      <c r="E13" s="14">
        <v>0</v>
      </c>
      <c r="F13" s="14">
        <f t="shared" si="0"/>
        <v>14015.99</v>
      </c>
      <c r="G13" s="74"/>
      <c r="H13" s="71"/>
    </row>
    <row r="14" spans="2:8" ht="25.5" customHeight="1">
      <c r="B14" s="30" t="s">
        <v>13</v>
      </c>
      <c r="C14" s="15">
        <f>SUM(C7:C13)</f>
        <v>289246.97</v>
      </c>
      <c r="D14" s="15">
        <f>SUM(D7:D13)</f>
        <v>14015.99</v>
      </c>
      <c r="E14" s="15">
        <f>SUM(E7:E13)</f>
        <v>22185.07</v>
      </c>
      <c r="F14" s="15">
        <f t="shared" si="0"/>
        <v>281077.88999999996</v>
      </c>
      <c r="G14" s="71"/>
      <c r="H14" s="71"/>
    </row>
    <row r="15" spans="2:8" ht="25.5" customHeight="1">
      <c r="B15" s="34" t="s">
        <v>6</v>
      </c>
      <c r="C15" s="17">
        <f>C5+C14</f>
        <v>871590.6799999999</v>
      </c>
      <c r="D15" s="17">
        <f>D5+D14</f>
        <v>1926844.73</v>
      </c>
      <c r="E15" s="17">
        <f>E5+E14</f>
        <v>815774.5299999999</v>
      </c>
      <c r="F15" s="17">
        <f t="shared" si="0"/>
        <v>1982660.8800000004</v>
      </c>
      <c r="G15" s="75"/>
      <c r="H15" s="71"/>
    </row>
    <row r="16" spans="2:8" ht="25.5" customHeight="1">
      <c r="B16" s="27" t="s">
        <v>5</v>
      </c>
      <c r="C16" s="3"/>
      <c r="D16" s="3"/>
      <c r="E16" s="3"/>
      <c r="F16" s="62">
        <f>SUM(F5:F13)</f>
        <v>1982660.8800000004</v>
      </c>
      <c r="H16" s="74"/>
    </row>
    <row r="17" spans="2:8" ht="25.5" customHeight="1">
      <c r="B17" s="30" t="s">
        <v>17</v>
      </c>
      <c r="C17" s="15">
        <v>397862.91</v>
      </c>
      <c r="D17" s="55">
        <v>9669.72</v>
      </c>
      <c r="E17" s="55">
        <v>16285.21</v>
      </c>
      <c r="F17" s="15">
        <f>C17+D17-E17</f>
        <v>391247.4199999999</v>
      </c>
      <c r="G17" s="71"/>
      <c r="H17" s="71"/>
    </row>
    <row r="18" spans="2:8" ht="6" customHeight="1">
      <c r="B18" s="26"/>
      <c r="C18" s="20"/>
      <c r="D18" s="20"/>
      <c r="E18" s="20"/>
      <c r="F18" s="20"/>
      <c r="H18" s="71"/>
    </row>
    <row r="19" spans="2:8" ht="30" customHeight="1">
      <c r="B19" s="35" t="s">
        <v>18</v>
      </c>
      <c r="C19" s="36">
        <f>C5+C14+C17</f>
        <v>1269453.5899999999</v>
      </c>
      <c r="D19" s="36">
        <f>D5+D14+D17</f>
        <v>1936514.45</v>
      </c>
      <c r="E19" s="36">
        <f>E5+E14+E17</f>
        <v>832059.7399999999</v>
      </c>
      <c r="F19" s="36">
        <f>C19+D19-E19</f>
        <v>2373908.3000000003</v>
      </c>
      <c r="H19" s="71"/>
    </row>
    <row r="20" spans="2:8" ht="3.75" customHeight="1">
      <c r="B20" s="12"/>
      <c r="C20" s="20"/>
      <c r="D20" s="20"/>
      <c r="E20" s="20"/>
      <c r="F20" s="20"/>
      <c r="H20" s="71"/>
    </row>
    <row r="21" spans="2:8" ht="18" customHeight="1">
      <c r="B21" s="65"/>
      <c r="C21" s="66" t="s">
        <v>37</v>
      </c>
      <c r="D21" s="61" t="s">
        <v>31</v>
      </c>
      <c r="E21" s="43">
        <f>F19-C19</f>
        <v>1104454.7100000004</v>
      </c>
      <c r="F21" s="20"/>
      <c r="H21" s="71"/>
    </row>
    <row r="22" spans="2:8" ht="31.5" customHeight="1">
      <c r="B22" s="67"/>
      <c r="C22" s="76">
        <v>0</v>
      </c>
      <c r="D22" s="61"/>
      <c r="E22" s="18"/>
      <c r="F22" s="20"/>
      <c r="H22" s="74">
        <f>C47-C19</f>
        <v>1116543.9699999997</v>
      </c>
    </row>
    <row r="23" spans="2:8" ht="13.5" customHeight="1">
      <c r="B23" s="96" t="s">
        <v>10</v>
      </c>
      <c r="C23" s="98" t="s">
        <v>42</v>
      </c>
      <c r="D23" s="93" t="s">
        <v>49</v>
      </c>
      <c r="E23" s="94"/>
      <c r="F23" s="87" t="s">
        <v>50</v>
      </c>
      <c r="H23" s="71"/>
    </row>
    <row r="24" spans="2:8" ht="13.5" customHeight="1">
      <c r="B24" s="97"/>
      <c r="C24" s="99"/>
      <c r="D24" s="23" t="s">
        <v>0</v>
      </c>
      <c r="E24" s="23" t="s">
        <v>1</v>
      </c>
      <c r="F24" s="88"/>
      <c r="H24" s="71"/>
    </row>
    <row r="25" spans="2:8" ht="6.75" customHeight="1">
      <c r="B25" s="16"/>
      <c r="C25" s="16"/>
      <c r="D25" s="19"/>
      <c r="E25" s="19"/>
      <c r="F25" s="18"/>
      <c r="H25" s="71"/>
    </row>
    <row r="26" spans="2:10" ht="21.75" customHeight="1">
      <c r="B26" s="57" t="s">
        <v>26</v>
      </c>
      <c r="C26" s="13">
        <v>2680</v>
      </c>
      <c r="D26" s="13">
        <v>0</v>
      </c>
      <c r="E26" s="13">
        <v>0</v>
      </c>
      <c r="F26" s="13">
        <f aca="true" t="shared" si="1" ref="F26:F36">C26+D26-E26</f>
        <v>2680</v>
      </c>
      <c r="G26" s="8"/>
      <c r="H26" s="71"/>
      <c r="J26" s="8"/>
    </row>
    <row r="27" spans="2:10" ht="21" customHeight="1">
      <c r="B27" s="57" t="s">
        <v>34</v>
      </c>
      <c r="C27" s="13">
        <v>19540.78</v>
      </c>
      <c r="D27" s="13">
        <v>0</v>
      </c>
      <c r="E27" s="13">
        <f>1500+3043.9</f>
        <v>4543.9</v>
      </c>
      <c r="F27" s="13">
        <f t="shared" si="1"/>
        <v>14996.88</v>
      </c>
      <c r="H27" s="71"/>
      <c r="J27" s="8"/>
    </row>
    <row r="28" spans="2:10" ht="21" customHeight="1">
      <c r="B28" s="57" t="s">
        <v>36</v>
      </c>
      <c r="C28" s="13">
        <v>20386.21</v>
      </c>
      <c r="D28" s="13">
        <v>0</v>
      </c>
      <c r="E28" s="13">
        <f>1200+240+480+720</f>
        <v>2640</v>
      </c>
      <c r="F28" s="13">
        <f t="shared" si="1"/>
        <v>17746.21</v>
      </c>
      <c r="G28" s="8">
        <f>F26+F27+F28</f>
        <v>35423.09</v>
      </c>
      <c r="H28" s="1" t="s">
        <v>52</v>
      </c>
      <c r="J28" s="8"/>
    </row>
    <row r="29" spans="2:10" ht="21" customHeight="1">
      <c r="B29" s="57" t="s">
        <v>40</v>
      </c>
      <c r="C29" s="13">
        <v>42762.37</v>
      </c>
      <c r="D29" s="13">
        <v>0</v>
      </c>
      <c r="E29" s="13">
        <v>19749.94</v>
      </c>
      <c r="F29" s="13">
        <f t="shared" si="1"/>
        <v>23012.430000000004</v>
      </c>
      <c r="J29" s="8"/>
    </row>
    <row r="30" spans="2:10" ht="21" customHeight="1">
      <c r="B30" s="57" t="s">
        <v>43</v>
      </c>
      <c r="C30" s="13">
        <v>131754.24</v>
      </c>
      <c r="D30" s="13">
        <v>0</v>
      </c>
      <c r="E30" s="13">
        <v>110157.27</v>
      </c>
      <c r="F30" s="13">
        <f t="shared" si="1"/>
        <v>21596.969999999987</v>
      </c>
      <c r="G30" s="8">
        <f>F25+F26+F27+F28+F30</f>
        <v>57020.05999999998</v>
      </c>
      <c r="H30" s="1" t="s">
        <v>53</v>
      </c>
      <c r="J30" s="8"/>
    </row>
    <row r="31" spans="2:10" ht="21" customHeight="1">
      <c r="B31" s="57" t="s">
        <v>56</v>
      </c>
      <c r="C31" s="13">
        <v>0</v>
      </c>
      <c r="D31" s="13">
        <v>117872.24</v>
      </c>
      <c r="E31" s="13">
        <v>0</v>
      </c>
      <c r="F31" s="13">
        <f t="shared" si="1"/>
        <v>117872.24</v>
      </c>
      <c r="G31" s="8"/>
      <c r="J31" s="8"/>
    </row>
    <row r="32" spans="2:8" ht="21" customHeight="1">
      <c r="B32" s="57" t="s">
        <v>27</v>
      </c>
      <c r="C32" s="13">
        <v>4869.2</v>
      </c>
      <c r="D32" s="13">
        <v>0</v>
      </c>
      <c r="E32" s="13">
        <v>0</v>
      </c>
      <c r="F32" s="13">
        <f t="shared" si="1"/>
        <v>4869.2</v>
      </c>
      <c r="G32" s="8"/>
      <c r="H32" s="8"/>
    </row>
    <row r="33" spans="2:8" ht="21" customHeight="1">
      <c r="B33" s="57" t="s">
        <v>28</v>
      </c>
      <c r="C33" s="13">
        <v>19545.37</v>
      </c>
      <c r="D33" s="13">
        <v>0</v>
      </c>
      <c r="E33" s="77">
        <v>0</v>
      </c>
      <c r="F33" s="13">
        <f t="shared" si="1"/>
        <v>19545.37</v>
      </c>
      <c r="H33" s="8"/>
    </row>
    <row r="34" spans="2:6" ht="21.75" customHeight="1">
      <c r="B34" s="57" t="s">
        <v>29</v>
      </c>
      <c r="C34" s="13">
        <v>430658.08</v>
      </c>
      <c r="D34" s="79">
        <v>0</v>
      </c>
      <c r="E34" s="13">
        <v>0</v>
      </c>
      <c r="F34" s="13">
        <f t="shared" si="1"/>
        <v>430658.08</v>
      </c>
    </row>
    <row r="35" spans="2:7" ht="21.75" customHeight="1">
      <c r="B35" s="57" t="s">
        <v>30</v>
      </c>
      <c r="C35" s="13">
        <v>70000</v>
      </c>
      <c r="D35" s="13">
        <v>0</v>
      </c>
      <c r="E35" s="13">
        <v>0</v>
      </c>
      <c r="F35" s="13">
        <f t="shared" si="1"/>
        <v>70000</v>
      </c>
      <c r="G35" s="8"/>
    </row>
    <row r="36" spans="2:8" ht="21.75" customHeight="1">
      <c r="B36" s="30" t="s">
        <v>14</v>
      </c>
      <c r="C36" s="15">
        <f>SUM(C26:C35)</f>
        <v>742196.25</v>
      </c>
      <c r="D36" s="15">
        <f>SUM(D26:D35)</f>
        <v>117872.24</v>
      </c>
      <c r="E36" s="15">
        <f>SUM(E26:E35)</f>
        <v>137091.11</v>
      </c>
      <c r="F36" s="15">
        <f t="shared" si="1"/>
        <v>722977.38</v>
      </c>
      <c r="H36" s="8"/>
    </row>
    <row r="37" spans="2:7" ht="21.75" customHeight="1">
      <c r="B37" s="38" t="s">
        <v>7</v>
      </c>
      <c r="C37" s="6"/>
      <c r="D37" s="6"/>
      <c r="E37" s="6"/>
      <c r="F37" s="41"/>
      <c r="G37" s="8"/>
    </row>
    <row r="38" spans="2:8" ht="21.75" customHeight="1">
      <c r="B38" s="39" t="s">
        <v>38</v>
      </c>
      <c r="C38" s="5"/>
      <c r="D38" s="5"/>
      <c r="E38" s="5"/>
      <c r="F38" s="40"/>
      <c r="G38" s="8"/>
      <c r="H38" s="8"/>
    </row>
    <row r="39" spans="2:6" ht="21.75" customHeight="1">
      <c r="B39" s="33" t="s">
        <v>48</v>
      </c>
      <c r="C39" s="14">
        <v>111738.25</v>
      </c>
      <c r="D39" s="14">
        <v>0</v>
      </c>
      <c r="E39" s="85">
        <v>111738.25</v>
      </c>
      <c r="F39" s="13">
        <f aca="true" t="shared" si="2" ref="F39:F45">C39+D39-E39</f>
        <v>0</v>
      </c>
    </row>
    <row r="40" spans="2:6" ht="21.75" customHeight="1">
      <c r="B40" s="33" t="s">
        <v>47</v>
      </c>
      <c r="C40" s="14">
        <f>453529+138193.12</f>
        <v>591722.12</v>
      </c>
      <c r="D40" s="14"/>
      <c r="E40" s="86">
        <f>44261.75+134000+53000</f>
        <v>231261.75</v>
      </c>
      <c r="F40" s="13">
        <f t="shared" si="2"/>
        <v>360460.37</v>
      </c>
    </row>
    <row r="41" spans="2:6" ht="21.75" customHeight="1">
      <c r="B41" s="33" t="s">
        <v>46</v>
      </c>
      <c r="C41" s="14">
        <v>315439.65</v>
      </c>
      <c r="D41" s="14">
        <v>0</v>
      </c>
      <c r="E41" s="14"/>
      <c r="F41" s="13">
        <f t="shared" si="2"/>
        <v>315439.65</v>
      </c>
    </row>
    <row r="42" spans="2:6" ht="21.75" customHeight="1">
      <c r="B42" s="33" t="s">
        <v>45</v>
      </c>
      <c r="C42" s="14">
        <v>227038.38</v>
      </c>
      <c r="D42" s="14">
        <v>0</v>
      </c>
      <c r="E42" s="14"/>
      <c r="F42" s="13">
        <f t="shared" si="2"/>
        <v>227038.38</v>
      </c>
    </row>
    <row r="43" spans="2:6" ht="21.75" customHeight="1">
      <c r="B43" s="33" t="s">
        <v>54</v>
      </c>
      <c r="C43" s="14">
        <v>0</v>
      </c>
      <c r="D43" s="14">
        <v>356745.1</v>
      </c>
      <c r="E43" s="14"/>
      <c r="F43" s="13">
        <f t="shared" si="2"/>
        <v>356745.1</v>
      </c>
    </row>
    <row r="44" spans="2:6" ht="21.75" customHeight="1">
      <c r="B44" s="30" t="s">
        <v>15</v>
      </c>
      <c r="C44" s="15">
        <f>SUM(C39:C42)</f>
        <v>1245938.4</v>
      </c>
      <c r="D44" s="15">
        <f>SUM(D39:D42)</f>
        <v>0</v>
      </c>
      <c r="E44" s="15">
        <f>SUM(E39:E41)</f>
        <v>343000</v>
      </c>
      <c r="F44" s="15">
        <f t="shared" si="2"/>
        <v>902938.3999999999</v>
      </c>
    </row>
    <row r="45" spans="2:6" ht="21.75" customHeight="1">
      <c r="B45" s="56" t="s">
        <v>19</v>
      </c>
      <c r="C45" s="55">
        <v>397862.91</v>
      </c>
      <c r="D45" s="55">
        <v>9669.72</v>
      </c>
      <c r="E45" s="55">
        <v>16285.21</v>
      </c>
      <c r="F45" s="15">
        <f t="shared" si="2"/>
        <v>391247.4199999999</v>
      </c>
    </row>
    <row r="46" spans="2:8" ht="21.75" customHeight="1">
      <c r="B46" s="37"/>
      <c r="C46" s="20"/>
      <c r="D46" s="20"/>
      <c r="E46" s="20"/>
      <c r="F46" s="20"/>
      <c r="H46" s="8"/>
    </row>
    <row r="47" spans="2:11" ht="21.75" customHeight="1">
      <c r="B47" s="35" t="s">
        <v>20</v>
      </c>
      <c r="C47" s="36">
        <f>C45+C44+C36</f>
        <v>2385997.5599999996</v>
      </c>
      <c r="D47" s="36">
        <f>D45+D44+D36+D43</f>
        <v>484287.06</v>
      </c>
      <c r="E47" s="36">
        <f>E45+E44+E36</f>
        <v>496376.32</v>
      </c>
      <c r="F47" s="36">
        <f>C47+D47-E47</f>
        <v>2373908.3</v>
      </c>
      <c r="G47" s="82">
        <f>F47-F19</f>
        <v>0</v>
      </c>
      <c r="H47" s="83"/>
      <c r="I47" s="83"/>
      <c r="J47" s="83"/>
      <c r="K47" s="83"/>
    </row>
    <row r="48" spans="2:6" ht="6" customHeight="1">
      <c r="B48" s="12"/>
      <c r="C48" s="20"/>
      <c r="D48" s="20"/>
      <c r="E48" s="20"/>
      <c r="F48" s="20"/>
    </row>
    <row r="49" spans="2:8" ht="24.75" customHeight="1">
      <c r="B49" s="80"/>
      <c r="C49" s="81"/>
      <c r="D49" s="61" t="s">
        <v>32</v>
      </c>
      <c r="E49" s="43">
        <f>F47-C47</f>
        <v>-12089.259999999776</v>
      </c>
      <c r="F49" s="4"/>
      <c r="G49" s="8"/>
      <c r="H49" s="8"/>
    </row>
    <row r="50" spans="2:6" ht="19.5" customHeight="1">
      <c r="B50" s="84" t="s">
        <v>57</v>
      </c>
      <c r="C50" s="100"/>
      <c r="D50" s="100"/>
      <c r="E50" s="100"/>
      <c r="F50" s="53"/>
    </row>
    <row r="51" spans="2:6" ht="18" customHeight="1">
      <c r="B51" s="102" t="s">
        <v>58</v>
      </c>
      <c r="C51" s="102"/>
      <c r="D51" s="102"/>
      <c r="E51" s="102"/>
      <c r="F51" s="63"/>
    </row>
    <row r="52" spans="2:6" ht="21.75" customHeight="1">
      <c r="B52" s="78"/>
      <c r="C52" s="78"/>
      <c r="D52" s="101"/>
      <c r="E52" s="101"/>
      <c r="F52" s="64"/>
    </row>
    <row r="53" spans="2:6" ht="12" customHeight="1">
      <c r="B53" s="92"/>
      <c r="C53" s="92"/>
      <c r="D53" s="92"/>
      <c r="E53" s="92"/>
      <c r="F53" s="64"/>
    </row>
    <row r="54" spans="2:6" ht="12" customHeight="1">
      <c r="B54" s="58"/>
      <c r="C54" s="59"/>
      <c r="D54" s="59"/>
      <c r="E54" s="60"/>
      <c r="F54" s="54"/>
    </row>
    <row r="55" spans="2:6" ht="12" customHeight="1">
      <c r="B55"/>
      <c r="C55" s="70"/>
      <c r="D55" s="7"/>
      <c r="E55" s="7"/>
      <c r="F55"/>
    </row>
    <row r="56" spans="2:6" ht="12.75">
      <c r="B56"/>
      <c r="C56" s="70"/>
      <c r="D56" s="7"/>
      <c r="E56" s="7"/>
      <c r="F56"/>
    </row>
    <row r="57" spans="2:6" ht="12.75">
      <c r="B57"/>
      <c r="C57" s="70"/>
      <c r="D57" s="7"/>
      <c r="E57" s="7"/>
      <c r="F57"/>
    </row>
    <row r="58" spans="2:6" ht="20.25">
      <c r="B58" s="95" t="s">
        <v>51</v>
      </c>
      <c r="C58" s="95"/>
      <c r="D58" s="95"/>
      <c r="E58" s="95"/>
      <c r="F58" s="95"/>
    </row>
    <row r="59" spans="2:6" ht="12.75">
      <c r="B59" s="91"/>
      <c r="C59" s="91"/>
      <c r="D59" s="91"/>
      <c r="E59" s="91"/>
      <c r="F59" s="91"/>
    </row>
    <row r="60" ht="21.75" customHeight="1"/>
    <row r="61" spans="2:6" ht="13.5">
      <c r="B61" s="96" t="s">
        <v>8</v>
      </c>
      <c r="C61" s="98" t="s">
        <v>42</v>
      </c>
      <c r="D61" s="93" t="s">
        <v>49</v>
      </c>
      <c r="E61" s="94"/>
      <c r="F61" s="87" t="s">
        <v>50</v>
      </c>
    </row>
    <row r="62" spans="2:6" ht="13.5">
      <c r="B62" s="97"/>
      <c r="C62" s="99"/>
      <c r="D62" s="23" t="s">
        <v>0</v>
      </c>
      <c r="E62" s="23" t="s">
        <v>1</v>
      </c>
      <c r="F62" s="88"/>
    </row>
    <row r="63" spans="2:6" ht="13.5" customHeight="1">
      <c r="B63" s="44" t="s">
        <v>9</v>
      </c>
      <c r="C63" s="45"/>
      <c r="D63" s="45"/>
      <c r="E63" s="45"/>
      <c r="F63" s="45"/>
    </row>
    <row r="64" spans="2:7" ht="13.5" customHeight="1">
      <c r="B64" s="33" t="s">
        <v>11</v>
      </c>
      <c r="C64" s="13">
        <v>69134.59</v>
      </c>
      <c r="D64" s="13">
        <v>0</v>
      </c>
      <c r="E64" s="13">
        <v>4148.02</v>
      </c>
      <c r="F64" s="13">
        <f>C64+D64-E64</f>
        <v>64986.56999999999</v>
      </c>
      <c r="G64" s="71"/>
    </row>
    <row r="65" spans="2:7" ht="21.75" customHeight="1">
      <c r="B65" s="46" t="s">
        <v>12</v>
      </c>
      <c r="C65" s="47">
        <v>121372.34</v>
      </c>
      <c r="D65" s="72">
        <v>9669.72</v>
      </c>
      <c r="E65" s="72">
        <v>12137.19</v>
      </c>
      <c r="F65" s="13">
        <f>C65+D65-E65</f>
        <v>118904.87</v>
      </c>
      <c r="G65" s="71"/>
    </row>
    <row r="66" spans="2:6" ht="21.75" customHeight="1">
      <c r="B66" s="48" t="s">
        <v>21</v>
      </c>
      <c r="C66" s="49">
        <f>SUM(C64:C65)</f>
        <v>190506.93</v>
      </c>
      <c r="D66" s="49">
        <f>SUM(D64:D65)</f>
        <v>9669.72</v>
      </c>
      <c r="E66" s="49">
        <f>SUM(E64:E65)</f>
        <v>16285.210000000001</v>
      </c>
      <c r="F66" s="49">
        <f>SUM(F64:F65)</f>
        <v>183891.44</v>
      </c>
    </row>
    <row r="67" spans="2:7" ht="21.75" customHeight="1">
      <c r="B67" s="50"/>
      <c r="C67" s="51"/>
      <c r="D67" s="51"/>
      <c r="E67" s="51"/>
      <c r="F67" s="32"/>
      <c r="G67" s="8"/>
    </row>
    <row r="68" spans="2:7" ht="21.75" customHeight="1">
      <c r="B68" s="46" t="s">
        <v>16</v>
      </c>
      <c r="C68" s="47">
        <v>207355.98</v>
      </c>
      <c r="D68" s="47">
        <v>0</v>
      </c>
      <c r="E68" s="47">
        <v>0</v>
      </c>
      <c r="F68" s="13">
        <f>C68+D68-E68</f>
        <v>207355.98</v>
      </c>
      <c r="G68" s="8"/>
    </row>
    <row r="69" spans="2:7" ht="6.75" customHeight="1">
      <c r="B69" s="52"/>
      <c r="C69" s="51"/>
      <c r="D69" s="51"/>
      <c r="E69" s="51"/>
      <c r="F69" s="3"/>
      <c r="G69" s="8"/>
    </row>
    <row r="70" spans="2:8" ht="21.75" customHeight="1">
      <c r="B70" s="68" t="s">
        <v>39</v>
      </c>
      <c r="C70" s="69">
        <f>C66+C68</f>
        <v>397862.91000000003</v>
      </c>
      <c r="D70" s="69">
        <f>D66+D68</f>
        <v>9669.72</v>
      </c>
      <c r="E70" s="69">
        <f>E66+E68</f>
        <v>16285.210000000001</v>
      </c>
      <c r="F70" s="69">
        <f>F66+F68</f>
        <v>391247.42000000004</v>
      </c>
      <c r="H70" s="42"/>
    </row>
    <row r="71" spans="2:6" ht="6.75" customHeight="1">
      <c r="B71" s="52"/>
      <c r="C71" s="51"/>
      <c r="D71" s="51"/>
      <c r="E71" s="51"/>
      <c r="F71" s="3"/>
    </row>
    <row r="72" spans="2:6" ht="12.75" customHeight="1">
      <c r="B72" s="10"/>
      <c r="C72" s="11"/>
      <c r="D72" s="11"/>
      <c r="E72" s="11"/>
      <c r="F72" s="11"/>
    </row>
    <row r="73" spans="2:6" ht="12.75" customHeight="1">
      <c r="B73" s="10"/>
      <c r="C73" s="11"/>
      <c r="D73" s="11"/>
      <c r="E73" s="11"/>
      <c r="F73" s="11"/>
    </row>
    <row r="74" spans="2:6" ht="12.75" customHeight="1">
      <c r="B74" s="10"/>
      <c r="C74" s="11"/>
      <c r="D74" s="11"/>
      <c r="E74" s="11"/>
      <c r="F74" s="11"/>
    </row>
    <row r="75" spans="2:6" ht="15.75" customHeight="1">
      <c r="B75" s="89" t="s">
        <v>24</v>
      </c>
      <c r="C75" s="90"/>
      <c r="D75" s="90"/>
      <c r="E75" s="11"/>
      <c r="F75" s="11"/>
    </row>
    <row r="76" spans="2:6" ht="15.75" customHeight="1">
      <c r="B76" s="89" t="s">
        <v>22</v>
      </c>
      <c r="C76" s="90"/>
      <c r="D76" s="90"/>
      <c r="E76" s="11"/>
      <c r="F76" s="11"/>
    </row>
    <row r="77" spans="2:6" ht="12.75" customHeight="1">
      <c r="B77" s="21"/>
      <c r="C77" s="22"/>
      <c r="D77" s="22"/>
      <c r="E77" s="11"/>
      <c r="F77" s="11"/>
    </row>
    <row r="78" spans="2:6" ht="12.75" customHeight="1">
      <c r="B78" s="10"/>
      <c r="C78" s="11"/>
      <c r="D78" s="11"/>
      <c r="E78" s="11"/>
      <c r="F78" s="11"/>
    </row>
    <row r="79" ht="12.75" customHeight="1">
      <c r="F79" s="2"/>
    </row>
    <row r="80" ht="12.75" customHeight="1"/>
    <row r="81" ht="12.75">
      <c r="B81" s="9"/>
    </row>
  </sheetData>
  <sheetProtection/>
  <mergeCells count="20">
    <mergeCell ref="C23:C24"/>
    <mergeCell ref="C61:C62"/>
    <mergeCell ref="B1:B2"/>
    <mergeCell ref="B61:B62"/>
    <mergeCell ref="B76:D76"/>
    <mergeCell ref="D61:E61"/>
    <mergeCell ref="C50:E50"/>
    <mergeCell ref="D52:E52"/>
    <mergeCell ref="C1:C2"/>
    <mergeCell ref="B51:E51"/>
    <mergeCell ref="F61:F62"/>
    <mergeCell ref="B75:D75"/>
    <mergeCell ref="B59:F59"/>
    <mergeCell ref="B53:E53"/>
    <mergeCell ref="F23:F24"/>
    <mergeCell ref="F1:F2"/>
    <mergeCell ref="D1:E1"/>
    <mergeCell ref="D23:E23"/>
    <mergeCell ref="B58:F58"/>
    <mergeCell ref="B23:B24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94" r:id="rId2"/>
  <headerFooter alignWithMargins="0">
    <oddHeader>&amp;C&amp;"Times New Roman,Grassetto"&amp;14ISTITUTO DI STUDI GIURIDICI DEL LAZIO A.C. JEMOLO - RENDICONTO ANNO 2018 - 
Conto generale del patrimonio</oddHeader>
    <oddFooter>&amp;CPagina &amp;P</oddFooter>
  </headerFooter>
  <rowBreaks count="1" manualBreakCount="1">
    <brk id="53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Luigi D'Orsi</cp:lastModifiedBy>
  <cp:lastPrinted>2019-02-11T06:55:49Z</cp:lastPrinted>
  <dcterms:created xsi:type="dcterms:W3CDTF">1996-11-05T10:16:36Z</dcterms:created>
  <dcterms:modified xsi:type="dcterms:W3CDTF">2019-03-26T14:17:34Z</dcterms:modified>
  <cp:category/>
  <cp:version/>
  <cp:contentType/>
  <cp:contentStatus/>
</cp:coreProperties>
</file>